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4240" windowHeight="12585"/>
  </bookViews>
  <sheets>
    <sheet name="Прогноз" sheetId="1" r:id="rId1"/>
  </sheets>
  <definedNames>
    <definedName name="_xlnm.Print_Titles" localSheetId="0">Прогноз!$7:$8</definedName>
    <definedName name="_xlnm.Print_Area" localSheetId="0">Прогноз!$A$1:$P$90</definedName>
  </definedNames>
  <calcPr calcId="145621"/>
</workbook>
</file>

<file path=xl/calcChain.xml><?xml version="1.0" encoding="utf-8"?>
<calcChain xmlns="http://schemas.openxmlformats.org/spreadsheetml/2006/main">
  <c r="L73" i="1" l="1"/>
  <c r="M73" i="1" s="1"/>
  <c r="F73" i="1"/>
  <c r="G73" i="1" s="1"/>
  <c r="O73" i="1"/>
  <c r="P73" i="1" s="1"/>
  <c r="O72" i="1"/>
  <c r="P72" i="1" s="1"/>
  <c r="M72" i="1"/>
  <c r="L72" i="1"/>
  <c r="I72" i="1"/>
  <c r="J72" i="1" s="1"/>
  <c r="G72" i="1"/>
  <c r="F72" i="1"/>
  <c r="O71" i="1"/>
  <c r="P71" i="1" s="1"/>
  <c r="I71" i="1"/>
  <c r="J71" i="1" s="1"/>
  <c r="L71" i="1"/>
  <c r="M71" i="1" s="1"/>
  <c r="F68" i="1"/>
  <c r="G68" i="1" s="1"/>
  <c r="B68" i="1"/>
  <c r="I60" i="1"/>
  <c r="J60" i="1" s="1"/>
  <c r="B60" i="1"/>
  <c r="B56" i="1"/>
  <c r="B53" i="1"/>
  <c r="B52" i="1"/>
  <c r="B51" i="1"/>
  <c r="I51" i="1" s="1"/>
  <c r="J51" i="1" s="1"/>
  <c r="B50" i="1"/>
  <c r="B48" i="1"/>
  <c r="B47" i="1"/>
  <c r="B46" i="1"/>
  <c r="I46" i="1" s="1"/>
  <c r="J46" i="1" s="1"/>
  <c r="B45" i="1"/>
  <c r="B42" i="1"/>
  <c r="B41" i="1"/>
  <c r="B40" i="1"/>
  <c r="I40" i="1" s="1"/>
  <c r="J40" i="1" s="1"/>
  <c r="B39" i="1"/>
  <c r="B32" i="1"/>
  <c r="I31" i="1"/>
  <c r="J31" i="1" s="1"/>
  <c r="B31" i="1"/>
  <c r="F31" i="1" s="1"/>
  <c r="G31" i="1" s="1"/>
  <c r="I30" i="1"/>
  <c r="J30" i="1" s="1"/>
  <c r="B30" i="1"/>
  <c r="B29" i="1"/>
  <c r="F24" i="1"/>
  <c r="G24" i="1" s="1"/>
  <c r="B24" i="1"/>
  <c r="B23" i="1"/>
  <c r="B22" i="1"/>
  <c r="F22" i="1" s="1"/>
  <c r="G22" i="1" s="1"/>
  <c r="B21" i="1"/>
  <c r="B19" i="1"/>
  <c r="F19" i="1" s="1"/>
  <c r="G19" i="1" s="1"/>
  <c r="I18" i="1"/>
  <c r="J18" i="1" s="1"/>
  <c r="B18" i="1"/>
  <c r="L18" i="1" s="1"/>
  <c r="M18" i="1" s="1"/>
  <c r="B17" i="1"/>
  <c r="F17" i="1" s="1"/>
  <c r="G17" i="1" s="1"/>
  <c r="I16" i="1"/>
  <c r="J16" i="1" s="1"/>
  <c r="B16" i="1"/>
  <c r="L16" i="1" s="1"/>
  <c r="M16" i="1" s="1"/>
  <c r="I13" i="1"/>
  <c r="J13" i="1" s="1"/>
  <c r="B13" i="1"/>
  <c r="F13" i="1" s="1"/>
  <c r="G13" i="1" s="1"/>
  <c r="B12" i="1"/>
  <c r="B11" i="1"/>
  <c r="F11" i="1" s="1"/>
  <c r="G11" i="1" s="1"/>
  <c r="I10" i="1"/>
  <c r="J10" i="1" s="1"/>
  <c r="B10" i="1"/>
  <c r="K7" i="1"/>
  <c r="H7" i="1"/>
  <c r="I39" i="1" l="1"/>
  <c r="J39" i="1" s="1"/>
  <c r="I45" i="1"/>
  <c r="J45" i="1" s="1"/>
  <c r="I50" i="1"/>
  <c r="J50" i="1" s="1"/>
  <c r="L56" i="1"/>
  <c r="M56" i="1" s="1"/>
  <c r="I56" i="1"/>
  <c r="J56" i="1" s="1"/>
  <c r="B65" i="1"/>
  <c r="B57" i="1"/>
  <c r="B66" i="1"/>
  <c r="B58" i="1"/>
  <c r="B67" i="1"/>
  <c r="B63" i="1"/>
  <c r="B59" i="1"/>
  <c r="B37" i="1"/>
  <c r="B36" i="1"/>
  <c r="N7" i="1"/>
  <c r="F10" i="1"/>
  <c r="G10" i="1" s="1"/>
  <c r="I11" i="1"/>
  <c r="J11" i="1" s="1"/>
  <c r="F16" i="1"/>
  <c r="G16" i="1" s="1"/>
  <c r="L17" i="1"/>
  <c r="M17" i="1" s="1"/>
  <c r="F18" i="1"/>
  <c r="G18" i="1" s="1"/>
  <c r="L19" i="1"/>
  <c r="M19" i="1" s="1"/>
  <c r="F21" i="1"/>
  <c r="G21" i="1" s="1"/>
  <c r="O21" i="1"/>
  <c r="P21" i="1" s="1"/>
  <c r="F30" i="1"/>
  <c r="G30" i="1" s="1"/>
  <c r="B35" i="1"/>
  <c r="O56" i="1"/>
  <c r="P56" i="1" s="1"/>
  <c r="L60" i="1"/>
  <c r="M60" i="1" s="1"/>
  <c r="O60" i="1"/>
  <c r="P60" i="1" s="1"/>
  <c r="F60" i="1"/>
  <c r="G60" i="1" s="1"/>
  <c r="O18" i="1"/>
  <c r="P18" i="1" s="1"/>
  <c r="I19" i="1"/>
  <c r="J19" i="1" s="1"/>
  <c r="I23" i="1"/>
  <c r="J23" i="1" s="1"/>
  <c r="I32" i="1"/>
  <c r="J32" i="1" s="1"/>
  <c r="F41" i="1"/>
  <c r="G41" i="1" s="1"/>
  <c r="I41" i="1"/>
  <c r="J41" i="1" s="1"/>
  <c r="F47" i="1"/>
  <c r="G47" i="1" s="1"/>
  <c r="I47" i="1"/>
  <c r="J47" i="1" s="1"/>
  <c r="F52" i="1"/>
  <c r="G52" i="1" s="1"/>
  <c r="I52" i="1"/>
  <c r="J52" i="1" s="1"/>
  <c r="B64" i="1"/>
  <c r="O70" i="1"/>
  <c r="P70" i="1" s="1"/>
  <c r="I70" i="1"/>
  <c r="J70" i="1" s="1"/>
  <c r="L70" i="1"/>
  <c r="M70" i="1" s="1"/>
  <c r="F70" i="1"/>
  <c r="G70" i="1" s="1"/>
  <c r="O74" i="1"/>
  <c r="P74" i="1" s="1"/>
  <c r="I74" i="1"/>
  <c r="J74" i="1" s="1"/>
  <c r="L74" i="1"/>
  <c r="M74" i="1" s="1"/>
  <c r="F74" i="1"/>
  <c r="G74" i="1" s="1"/>
  <c r="F12" i="1"/>
  <c r="G12" i="1" s="1"/>
  <c r="O17" i="1"/>
  <c r="P17" i="1" s="1"/>
  <c r="O19" i="1"/>
  <c r="P19" i="1" s="1"/>
  <c r="I12" i="1"/>
  <c r="J12" i="1" s="1"/>
  <c r="O16" i="1"/>
  <c r="P16" i="1" s="1"/>
  <c r="I17" i="1"/>
  <c r="J17" i="1" s="1"/>
  <c r="I21" i="1"/>
  <c r="J21" i="1" s="1"/>
  <c r="L21" i="1"/>
  <c r="M21" i="1" s="1"/>
  <c r="I22" i="1"/>
  <c r="J22" i="1" s="1"/>
  <c r="O22" i="1"/>
  <c r="P22" i="1" s="1"/>
  <c r="L22" i="1"/>
  <c r="M22" i="1" s="1"/>
  <c r="O23" i="1"/>
  <c r="P23" i="1" s="1"/>
  <c r="F23" i="1"/>
  <c r="G23" i="1" s="1"/>
  <c r="L23" i="1"/>
  <c r="M23" i="1" s="1"/>
  <c r="F29" i="1"/>
  <c r="G29" i="1" s="1"/>
  <c r="I29" i="1"/>
  <c r="J29" i="1" s="1"/>
  <c r="B34" i="1"/>
  <c r="F39" i="1"/>
  <c r="G39" i="1" s="1"/>
  <c r="I42" i="1"/>
  <c r="J42" i="1" s="1"/>
  <c r="F45" i="1"/>
  <c r="G45" i="1" s="1"/>
  <c r="I48" i="1"/>
  <c r="J48" i="1" s="1"/>
  <c r="F50" i="1"/>
  <c r="G50" i="1" s="1"/>
  <c r="I53" i="1"/>
  <c r="J53" i="1" s="1"/>
  <c r="F56" i="1"/>
  <c r="G56" i="1" s="1"/>
  <c r="F40" i="1"/>
  <c r="G40" i="1" s="1"/>
  <c r="F46" i="1"/>
  <c r="G46" i="1" s="1"/>
  <c r="F51" i="1"/>
  <c r="G51" i="1" s="1"/>
  <c r="L24" i="1"/>
  <c r="M24" i="1" s="1"/>
  <c r="O24" i="1"/>
  <c r="P24" i="1" s="1"/>
  <c r="F32" i="1"/>
  <c r="G32" i="1" s="1"/>
  <c r="F42" i="1"/>
  <c r="G42" i="1" s="1"/>
  <c r="F48" i="1"/>
  <c r="G48" i="1" s="1"/>
  <c r="F53" i="1"/>
  <c r="G53" i="1" s="1"/>
  <c r="L68" i="1"/>
  <c r="M68" i="1" s="1"/>
  <c r="O68" i="1"/>
  <c r="P68" i="1" s="1"/>
  <c r="F71" i="1"/>
  <c r="G71" i="1" s="1"/>
  <c r="I73" i="1"/>
  <c r="J73" i="1" s="1"/>
  <c r="I24" i="1"/>
  <c r="J24" i="1" s="1"/>
  <c r="I68" i="1"/>
  <c r="J68" i="1" s="1"/>
  <c r="L63" i="1" l="1"/>
  <c r="M63" i="1" s="1"/>
  <c r="I63" i="1"/>
  <c r="J63" i="1" s="1"/>
  <c r="O63" i="1"/>
  <c r="P63" i="1" s="1"/>
  <c r="F63" i="1"/>
  <c r="G63" i="1" s="1"/>
  <c r="F57" i="1"/>
  <c r="G57" i="1" s="1"/>
  <c r="I57" i="1"/>
  <c r="J57" i="1" s="1"/>
  <c r="O57" i="1"/>
  <c r="P57" i="1" s="1"/>
  <c r="L57" i="1"/>
  <c r="M57" i="1" s="1"/>
  <c r="I36" i="1"/>
  <c r="J36" i="1" s="1"/>
  <c r="F36" i="1"/>
  <c r="G36" i="1" s="1"/>
  <c r="F67" i="1"/>
  <c r="G67" i="1" s="1"/>
  <c r="I67" i="1"/>
  <c r="J67" i="1" s="1"/>
  <c r="O67" i="1"/>
  <c r="P67" i="1" s="1"/>
  <c r="L67" i="1"/>
  <c r="M67" i="1" s="1"/>
  <c r="O65" i="1"/>
  <c r="P65" i="1" s="1"/>
  <c r="F65" i="1"/>
  <c r="G65" i="1" s="1"/>
  <c r="L65" i="1"/>
  <c r="M65" i="1" s="1"/>
  <c r="I65" i="1"/>
  <c r="J65" i="1" s="1"/>
  <c r="F34" i="1"/>
  <c r="G34" i="1" s="1"/>
  <c r="I34" i="1"/>
  <c r="J34" i="1" s="1"/>
  <c r="I35" i="1"/>
  <c r="J35" i="1" s="1"/>
  <c r="F35" i="1"/>
  <c r="G35" i="1" s="1"/>
  <c r="F37" i="1"/>
  <c r="G37" i="1" s="1"/>
  <c r="I37" i="1"/>
  <c r="J37" i="1" s="1"/>
  <c r="O58" i="1"/>
  <c r="P58" i="1" s="1"/>
  <c r="F58" i="1"/>
  <c r="G58" i="1" s="1"/>
  <c r="L58" i="1"/>
  <c r="M58" i="1" s="1"/>
  <c r="I58" i="1"/>
  <c r="J58" i="1" s="1"/>
  <c r="L64" i="1"/>
  <c r="M64" i="1" s="1"/>
  <c r="I64" i="1"/>
  <c r="J64" i="1" s="1"/>
  <c r="O64" i="1"/>
  <c r="P64" i="1" s="1"/>
  <c r="F64" i="1"/>
  <c r="G64" i="1" s="1"/>
  <c r="I59" i="1"/>
  <c r="J59" i="1" s="1"/>
  <c r="O59" i="1"/>
  <c r="P59" i="1" s="1"/>
  <c r="L59" i="1"/>
  <c r="M59" i="1" s="1"/>
  <c r="F59" i="1"/>
  <c r="G59" i="1" s="1"/>
  <c r="O66" i="1"/>
  <c r="P66" i="1" s="1"/>
  <c r="F66" i="1"/>
  <c r="G66" i="1" s="1"/>
  <c r="I66" i="1"/>
  <c r="J66" i="1" s="1"/>
  <c r="L66" i="1"/>
  <c r="M66" i="1" s="1"/>
</calcChain>
</file>

<file path=xl/sharedStrings.xml><?xml version="1.0" encoding="utf-8"?>
<sst xmlns="http://schemas.openxmlformats.org/spreadsheetml/2006/main" count="120" uniqueCount="47">
  <si>
    <t>Расчет прогнозных предельных уровней нерегулируемых цен на розничных рынках электрической энергии (мощности) для потребителей 
ОАО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</si>
  <si>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</si>
  <si>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</si>
  <si>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</si>
  <si>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150 кВт</t>
  </si>
  <si>
    <t>Для потребителей с максимальной мощностью энергопринимающих устройств от 150 до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</si>
  <si>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</si>
  <si>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</si>
  <si>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</si>
  <si>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</si>
  <si>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</si>
  <si>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</si>
  <si>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</si>
  <si>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</si>
  <si>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</si>
  <si>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</si>
  <si>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</si>
  <si>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</si>
  <si>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</si>
  <si>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</si>
  <si>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</si>
  <si>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</si>
  <si>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</si>
  <si>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</si>
  <si>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</si>
  <si>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</si>
  <si>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</si>
  <si>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</si>
  <si>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</si>
  <si>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</si>
  <si>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</si>
  <si>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</si>
  <si>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</si>
  <si>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</si>
  <si>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ОАО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</si>
  <si>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</si>
  <si>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</si>
  <si>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</si>
  <si>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Февраль 2016 г.</t>
  </si>
  <si>
    <t>Плата за услуги по передаче электрической энергии, утв. приказом ДТ НСО от 29.12.2015 г. № 483-ЭЭ</t>
  </si>
  <si>
    <t>Сбытовая надбавка гарантирующего поставщика, исходя из Приказа ДТ НСО от 23.12.2015 г. 
№ 462-ЭЭ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</si>
  <si>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февраль 2016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</si>
  <si>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февраль 2016 г.</t>
  </si>
  <si>
    <t>Прогнозная средневзвешенная свободная (нерегулируемая) цена на мощность на оптовом рынке (средневзвешенная цена за мощность) на февраль 2016 г.</t>
  </si>
  <si>
    <t>Адрес официального сайта: www.nskes.ru</t>
  </si>
  <si>
    <t>Дата опубликования: 20.01.2016г.</t>
  </si>
  <si>
    <t>Дата перенесения документа на материальный носитель: 20.01.2016г.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</si>
</sst>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0.0%"/>
    <numFmt numFmtId="165" formatCode="0.0"/>
    <numFmt numFmtId="166" formatCode="_-* #,##0_р_._-;\-* #,##0_р_._-;_-* &quot;-&quot;??_р_._-;_-@_-"/>
    <numFmt numFmtId="167" formatCode="#,##0.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8" fillId="0" borderId="0"/>
    <xf numFmtId="0" fontId="14" fillId="0" borderId="42" applyNumberFormat="0" applyFill="0" applyAlignment="0" applyProtection="0"/>
    <xf numFmtId="0" fontId="1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3" borderId="43" applyNumberFormat="0" applyFont="0" applyAlignment="0" applyProtection="0"/>
    <xf numFmtId="0" fontId="2" fillId="3" borderId="43" applyNumberFormat="0" applyFont="0" applyAlignment="0" applyProtection="0"/>
    <xf numFmtId="0" fontId="2" fillId="0" borderId="0"/>
    <xf numFmtId="0" fontId="17" fillId="0" borderId="0"/>
    <xf numFmtId="0" fontId="18" fillId="0" borderId="44" applyNumberFormat="0" applyFill="0" applyAlignment="0" applyProtection="0"/>
    <xf numFmtId="0" fontId="19" fillId="4" borderId="45" applyNumberFormat="0" applyAlignment="0" applyProtection="0"/>
    <xf numFmtId="0" fontId="20" fillId="0" borderId="0" applyNumberFormat="0" applyFill="0" applyBorder="0" applyAlignment="0" applyProtection="0"/>
  </cellStyleXfs>
  <cellXfs count="149">
    <xf numFmtId="0" fontId="0" fillId="0" borderId="0" xfId="0"/>
    <xf numFmtId="0" fontId="4" fillId="0" borderId="0" xfId="2" applyFont="1" applyFill="1"/>
    <xf numFmtId="43" fontId="5" fillId="0" borderId="0" xfId="2" applyNumberFormat="1" applyFont="1" applyFill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6" fillId="0" borderId="0" xfId="2" applyFont="1" applyFill="1" applyAlignment="1">
      <alignment horizontal="left" vertical="center" indent="4"/>
    </xf>
    <xf numFmtId="0" fontId="7" fillId="0" borderId="0" xfId="2" applyFont="1" applyFill="1" applyAlignment="1">
      <alignment horizontal="center" vertical="center" wrapText="1"/>
    </xf>
    <xf numFmtId="164" fontId="9" fillId="0" borderId="7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10" fillId="0" borderId="10" xfId="2" applyFont="1" applyFill="1" applyBorder="1" applyAlignment="1">
      <alignment vertical="center"/>
    </xf>
    <xf numFmtId="3" fontId="9" fillId="0" borderId="10" xfId="3" applyNumberFormat="1" applyFont="1" applyFill="1" applyBorder="1" applyAlignment="1">
      <alignment horizontal="center" vertical="center"/>
    </xf>
    <xf numFmtId="164" fontId="11" fillId="0" borderId="4" xfId="2" applyNumberFormat="1" applyFont="1" applyFill="1" applyBorder="1" applyAlignment="1">
      <alignment horizontal="center" vertical="center" wrapText="1"/>
    </xf>
    <xf numFmtId="2" fontId="4" fillId="0" borderId="1" xfId="2" applyNumberFormat="1" applyFont="1" applyFill="1" applyBorder="1" applyAlignment="1">
      <alignment horizontal="center" vertical="center" wrapText="1"/>
    </xf>
    <xf numFmtId="4" fontId="4" fillId="0" borderId="2" xfId="3" applyNumberFormat="1" applyFont="1" applyFill="1" applyBorder="1" applyAlignment="1">
      <alignment horizontal="center" vertical="center"/>
    </xf>
    <xf numFmtId="4" fontId="4" fillId="0" borderId="3" xfId="3" applyNumberFormat="1" applyFont="1" applyFill="1" applyBorder="1" applyAlignment="1">
      <alignment horizontal="center" vertical="center"/>
    </xf>
    <xf numFmtId="4" fontId="4" fillId="0" borderId="1" xfId="3" applyNumberFormat="1" applyFont="1" applyFill="1" applyBorder="1" applyAlignment="1">
      <alignment horizontal="center" vertical="center"/>
    </xf>
    <xf numFmtId="3" fontId="4" fillId="0" borderId="3" xfId="3" applyNumberFormat="1" applyFont="1" applyFill="1" applyBorder="1" applyAlignment="1">
      <alignment horizontal="center" vertical="center"/>
    </xf>
    <xf numFmtId="164" fontId="11" fillId="0" borderId="13" xfId="2" applyNumberFormat="1" applyFont="1" applyFill="1" applyBorder="1" applyAlignment="1">
      <alignment horizontal="center" vertical="center" wrapText="1"/>
    </xf>
    <xf numFmtId="2" fontId="4" fillId="0" borderId="14" xfId="2" applyNumberFormat="1" applyFont="1" applyFill="1" applyBorder="1" applyAlignment="1">
      <alignment horizontal="center" vertical="center" wrapText="1"/>
    </xf>
    <xf numFmtId="4" fontId="4" fillId="0" borderId="15" xfId="3" applyNumberFormat="1" applyFont="1" applyFill="1" applyBorder="1" applyAlignment="1">
      <alignment horizontal="center" vertical="center"/>
    </xf>
    <xf numFmtId="4" fontId="4" fillId="0" borderId="16" xfId="3" applyNumberFormat="1" applyFont="1" applyFill="1" applyBorder="1" applyAlignment="1">
      <alignment horizontal="center" vertical="center"/>
    </xf>
    <xf numFmtId="4" fontId="4" fillId="0" borderId="14" xfId="3" applyNumberFormat="1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164" fontId="11" fillId="0" borderId="17" xfId="2" applyNumberFormat="1" applyFont="1" applyFill="1" applyBorder="1" applyAlignment="1">
      <alignment horizontal="center" vertical="center" wrapText="1"/>
    </xf>
    <xf numFmtId="2" fontId="4" fillId="0" borderId="7" xfId="2" applyNumberFormat="1" applyFont="1" applyFill="1" applyBorder="1" applyAlignment="1">
      <alignment horizontal="center" vertical="center" wrapText="1"/>
    </xf>
    <xf numFmtId="4" fontId="4" fillId="0" borderId="8" xfId="3" applyNumberFormat="1" applyFont="1" applyFill="1" applyBorder="1" applyAlignment="1">
      <alignment horizontal="center" vertical="center"/>
    </xf>
    <xf numFmtId="4" fontId="4" fillId="0" borderId="9" xfId="3" applyNumberFormat="1" applyFont="1" applyFill="1" applyBorder="1" applyAlignment="1">
      <alignment horizontal="center" vertical="center"/>
    </xf>
    <xf numFmtId="4" fontId="4" fillId="0" borderId="7" xfId="3" applyNumberFormat="1" applyFont="1" applyFill="1" applyBorder="1" applyAlignment="1">
      <alignment horizontal="center" vertical="center"/>
    </xf>
    <xf numFmtId="3" fontId="4" fillId="0" borderId="9" xfId="3" applyNumberFormat="1" applyFont="1" applyFill="1" applyBorder="1" applyAlignment="1">
      <alignment horizontal="center" vertical="center"/>
    </xf>
    <xf numFmtId="4" fontId="4" fillId="0" borderId="4" xfId="3" applyNumberFormat="1" applyFont="1" applyFill="1" applyBorder="1" applyAlignment="1">
      <alignment horizontal="center" vertical="center"/>
    </xf>
    <xf numFmtId="4" fontId="4" fillId="0" borderId="13" xfId="3" applyNumberFormat="1" applyFont="1" applyFill="1" applyBorder="1" applyAlignment="1">
      <alignment horizontal="center" vertical="center"/>
    </xf>
    <xf numFmtId="4" fontId="4" fillId="0" borderId="17" xfId="3" applyNumberFormat="1" applyFont="1" applyFill="1" applyBorder="1" applyAlignment="1">
      <alignment horizontal="center" vertical="center"/>
    </xf>
    <xf numFmtId="0" fontId="11" fillId="0" borderId="22" xfId="3" applyNumberFormat="1" applyFont="1" applyFill="1" applyBorder="1" applyAlignment="1">
      <alignment vertical="center"/>
    </xf>
    <xf numFmtId="0" fontId="11" fillId="0" borderId="23" xfId="3" applyNumberFormat="1" applyFont="1" applyFill="1" applyBorder="1" applyAlignment="1">
      <alignment vertical="center"/>
    </xf>
    <xf numFmtId="0" fontId="11" fillId="0" borderId="28" xfId="3" applyNumberFormat="1" applyFont="1" applyFill="1" applyBorder="1" applyAlignment="1">
      <alignment vertical="center"/>
    </xf>
    <xf numFmtId="0" fontId="4" fillId="0" borderId="4" xfId="3" applyNumberFormat="1" applyFont="1" applyFill="1" applyBorder="1" applyAlignment="1">
      <alignment horizontal="center" vertical="center" wrapText="1"/>
    </xf>
    <xf numFmtId="0" fontId="4" fillId="0" borderId="1" xfId="3" applyNumberFormat="1" applyFont="1" applyFill="1" applyBorder="1" applyAlignment="1">
      <alignment horizontal="center" vertical="center" wrapText="1"/>
    </xf>
    <xf numFmtId="3" fontId="4" fillId="0" borderId="2" xfId="2" applyNumberFormat="1" applyFont="1" applyFill="1" applyBorder="1" applyAlignment="1">
      <alignment horizontal="center" vertical="center"/>
    </xf>
    <xf numFmtId="3" fontId="4" fillId="0" borderId="1" xfId="2" applyNumberFormat="1" applyFont="1" applyFill="1" applyBorder="1" applyAlignment="1">
      <alignment horizontal="center" vertical="center"/>
    </xf>
    <xf numFmtId="0" fontId="4" fillId="0" borderId="13" xfId="3" applyNumberFormat="1" applyFont="1" applyFill="1" applyBorder="1" applyAlignment="1">
      <alignment horizontal="center" vertical="center" wrapText="1"/>
    </xf>
    <xf numFmtId="3" fontId="4" fillId="0" borderId="15" xfId="2" applyNumberFormat="1" applyFont="1" applyFill="1" applyBorder="1" applyAlignment="1">
      <alignment horizontal="center" vertical="center"/>
    </xf>
    <xf numFmtId="2" fontId="4" fillId="0" borderId="14" xfId="2" applyNumberFormat="1" applyFont="1" applyFill="1" applyBorder="1" applyAlignment="1">
      <alignment horizontal="center" vertical="center"/>
    </xf>
    <xf numFmtId="0" fontId="11" fillId="0" borderId="13" xfId="3" applyNumberFormat="1" applyFont="1" applyFill="1" applyBorder="1" applyAlignment="1">
      <alignment vertical="center"/>
    </xf>
    <xf numFmtId="2" fontId="4" fillId="0" borderId="13" xfId="2" applyNumberFormat="1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164" fontId="11" fillId="0" borderId="2" xfId="2" applyNumberFormat="1" applyFont="1" applyFill="1" applyBorder="1" applyAlignment="1">
      <alignment horizontal="center" vertical="center" wrapText="1"/>
    </xf>
    <xf numFmtId="164" fontId="11" fillId="0" borderId="30" xfId="2" applyNumberFormat="1" applyFont="1" applyFill="1" applyBorder="1" applyAlignment="1">
      <alignment horizontal="center" vertical="center" wrapText="1"/>
    </xf>
    <xf numFmtId="164" fontId="11" fillId="0" borderId="3" xfId="2" applyNumberFormat="1" applyFont="1" applyFill="1" applyBorder="1" applyAlignment="1">
      <alignment horizontal="center" vertical="center" wrapText="1"/>
    </xf>
    <xf numFmtId="0" fontId="4" fillId="0" borderId="31" xfId="2" applyFont="1" applyFill="1" applyBorder="1"/>
    <xf numFmtId="0" fontId="4" fillId="0" borderId="2" xfId="2" applyFont="1" applyFill="1" applyBorder="1"/>
    <xf numFmtId="0" fontId="4" fillId="0" borderId="3" xfId="2" applyFont="1" applyFill="1" applyBorder="1"/>
    <xf numFmtId="0" fontId="4" fillId="0" borderId="1" xfId="2" applyFont="1" applyFill="1" applyBorder="1"/>
    <xf numFmtId="2" fontId="4" fillId="0" borderId="15" xfId="2" applyNumberFormat="1" applyFont="1" applyFill="1" applyBorder="1" applyAlignment="1">
      <alignment horizontal="center" vertical="center" wrapText="1"/>
    </xf>
    <xf numFmtId="2" fontId="11" fillId="0" borderId="15" xfId="2" applyNumberFormat="1" applyFont="1" applyFill="1" applyBorder="1" applyAlignment="1">
      <alignment horizontal="center" vertical="center" wrapText="1"/>
    </xf>
    <xf numFmtId="165" fontId="11" fillId="0" borderId="32" xfId="2" applyNumberFormat="1" applyFont="1" applyFill="1" applyBorder="1" applyAlignment="1">
      <alignment horizontal="center" vertical="center" wrapText="1"/>
    </xf>
    <xf numFmtId="164" fontId="11" fillId="0" borderId="34" xfId="2" applyNumberFormat="1" applyFont="1" applyFill="1" applyBorder="1" applyAlignment="1">
      <alignment horizontal="center" vertical="center" wrapText="1"/>
    </xf>
    <xf numFmtId="164" fontId="11" fillId="0" borderId="31" xfId="2" applyNumberFormat="1" applyFont="1" applyFill="1" applyBorder="1" applyAlignment="1">
      <alignment horizontal="center" vertical="center" wrapText="1"/>
    </xf>
    <xf numFmtId="164" fontId="11" fillId="0" borderId="35" xfId="2" applyNumberFormat="1" applyFont="1" applyFill="1" applyBorder="1" applyAlignment="1">
      <alignment horizontal="center" vertical="center" wrapText="1"/>
    </xf>
    <xf numFmtId="2" fontId="4" fillId="0" borderId="36" xfId="2" applyNumberFormat="1" applyFont="1" applyFill="1" applyBorder="1" applyAlignment="1">
      <alignment horizontal="center" vertical="center" wrapText="1"/>
    </xf>
    <xf numFmtId="164" fontId="11" fillId="0" borderId="36" xfId="2" applyNumberFormat="1" applyFont="1" applyFill="1" applyBorder="1" applyAlignment="1">
      <alignment horizontal="center" vertical="center" wrapText="1"/>
    </xf>
    <xf numFmtId="164" fontId="4" fillId="0" borderId="15" xfId="2" applyNumberFormat="1" applyFont="1" applyFill="1" applyBorder="1" applyAlignment="1">
      <alignment horizontal="center" vertical="center" wrapText="1"/>
    </xf>
    <xf numFmtId="164" fontId="4" fillId="0" borderId="16" xfId="2" applyNumberFormat="1" applyFont="1" applyFill="1" applyBorder="1" applyAlignment="1">
      <alignment horizontal="center" vertical="center" wrapText="1"/>
    </xf>
    <xf numFmtId="164" fontId="11" fillId="0" borderId="14" xfId="2" applyNumberFormat="1" applyFont="1" applyFill="1" applyBorder="1" applyAlignment="1">
      <alignment horizontal="center" vertical="center" wrapText="1"/>
    </xf>
    <xf numFmtId="164" fontId="11" fillId="0" borderId="15" xfId="2" applyNumberFormat="1" applyFont="1" applyFill="1" applyBorder="1" applyAlignment="1">
      <alignment horizontal="center" vertical="center" wrapText="1"/>
    </xf>
    <xf numFmtId="164" fontId="11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/>
    <xf numFmtId="0" fontId="4" fillId="0" borderId="15" xfId="2" applyFont="1" applyFill="1" applyBorder="1"/>
    <xf numFmtId="0" fontId="4" fillId="0" borderId="16" xfId="2" applyFont="1" applyFill="1" applyBorder="1"/>
    <xf numFmtId="4" fontId="4" fillId="0" borderId="15" xfId="2" applyNumberFormat="1" applyFont="1" applyFill="1" applyBorder="1"/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4" fontId="11" fillId="0" borderId="14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/>
    <xf numFmtId="4" fontId="4" fillId="0" borderId="15" xfId="2" applyNumberFormat="1" applyFont="1" applyFill="1" applyBorder="1" applyAlignment="1">
      <alignment horizontal="center"/>
    </xf>
    <xf numFmtId="4" fontId="11" fillId="0" borderId="16" xfId="2" applyNumberFormat="1" applyFont="1" applyFill="1" applyBorder="1" applyAlignment="1">
      <alignment horizontal="center" vertical="center" wrapText="1"/>
    </xf>
    <xf numFmtId="164" fontId="11" fillId="0" borderId="37" xfId="2" applyNumberFormat="1" applyFont="1" applyFill="1" applyBorder="1" applyAlignment="1">
      <alignment horizontal="center" vertical="center" wrapText="1"/>
    </xf>
    <xf numFmtId="164" fontId="11" fillId="0" borderId="28" xfId="2" applyNumberFormat="1" applyFont="1" applyFill="1" applyBorder="1" applyAlignment="1">
      <alignment horizontal="center" vertical="center" wrapText="1"/>
    </xf>
    <xf numFmtId="4" fontId="4" fillId="0" borderId="8" xfId="2" applyNumberFormat="1" applyFont="1" applyFill="1" applyBorder="1" applyAlignment="1">
      <alignment horizontal="center" vertical="center" wrapText="1"/>
    </xf>
    <xf numFmtId="4" fontId="11" fillId="0" borderId="9" xfId="2" applyNumberFormat="1" applyFont="1" applyFill="1" applyBorder="1" applyAlignment="1">
      <alignment horizontal="center" vertical="center" wrapText="1"/>
    </xf>
    <xf numFmtId="4" fontId="11" fillId="0" borderId="7" xfId="2" applyNumberFormat="1" applyFont="1" applyFill="1" applyBorder="1" applyAlignment="1">
      <alignment horizontal="center" vertical="center" wrapText="1"/>
    </xf>
    <xf numFmtId="4" fontId="4" fillId="0" borderId="7" xfId="2" applyNumberFormat="1" applyFont="1" applyFill="1" applyBorder="1"/>
    <xf numFmtId="4" fontId="4" fillId="0" borderId="8" xfId="2" applyNumberFormat="1" applyFont="1" applyFill="1" applyBorder="1" applyAlignment="1">
      <alignment horizontal="center"/>
    </xf>
    <xf numFmtId="0" fontId="4" fillId="0" borderId="0" xfId="2" applyFont="1" applyFill="1" applyBorder="1" applyAlignment="1">
      <alignment vertical="center" wrapText="1"/>
    </xf>
    <xf numFmtId="166" fontId="4" fillId="0" borderId="0" xfId="1" applyNumberFormat="1" applyFont="1" applyFill="1" applyBorder="1" applyAlignment="1">
      <alignment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4" fillId="0" borderId="0" xfId="2" applyFont="1" applyFill="1" applyBorder="1"/>
    <xf numFmtId="0" fontId="4" fillId="0" borderId="8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vertical="center" wrapText="1"/>
    </xf>
    <xf numFmtId="167" fontId="13" fillId="0" borderId="0" xfId="2" applyNumberFormat="1" applyFont="1" applyFill="1" applyBorder="1" applyAlignment="1">
      <alignment vertical="center" wrapText="1"/>
    </xf>
    <xf numFmtId="0" fontId="5" fillId="0" borderId="0" xfId="2" applyFont="1" applyFill="1" applyAlignment="1">
      <alignment vertical="center" wrapText="1"/>
    </xf>
    <xf numFmtId="0" fontId="4" fillId="0" borderId="0" xfId="2" applyFont="1" applyFill="1" applyAlignment="1">
      <alignment vertical="center"/>
    </xf>
    <xf numFmtId="0" fontId="3" fillId="0" borderId="0" xfId="2" applyFont="1" applyFill="1" applyAlignment="1">
      <alignment horizontal="center" vertical="center"/>
    </xf>
    <xf numFmtId="0" fontId="3" fillId="0" borderId="0" xfId="2" applyFont="1" applyFill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9" fillId="0" borderId="1" xfId="3" applyFont="1" applyFill="1" applyBorder="1" applyAlignment="1">
      <alignment horizontal="center" vertical="center" wrapText="1"/>
    </xf>
    <xf numFmtId="0" fontId="9" fillId="0" borderId="7" xfId="3" applyFont="1" applyFill="1" applyBorder="1" applyAlignment="1">
      <alignment horizontal="center" vertical="center" wrapText="1"/>
    </xf>
    <xf numFmtId="0" fontId="9" fillId="0" borderId="2" xfId="3" applyFont="1" applyFill="1" applyBorder="1" applyAlignment="1">
      <alignment horizontal="center" vertical="center" wrapText="1"/>
    </xf>
    <xf numFmtId="0" fontId="9" fillId="0" borderId="8" xfId="3" applyFont="1" applyFill="1" applyBorder="1" applyAlignment="1">
      <alignment horizontal="center" vertical="center" wrapText="1"/>
    </xf>
    <xf numFmtId="164" fontId="9" fillId="0" borderId="2" xfId="2" applyNumberFormat="1" applyFont="1" applyFill="1" applyBorder="1" applyAlignment="1">
      <alignment horizontal="center" vertical="center" wrapText="1"/>
    </xf>
    <xf numFmtId="164" fontId="9" fillId="0" borderId="8" xfId="2" applyNumberFormat="1" applyFont="1" applyFill="1" applyBorder="1" applyAlignment="1">
      <alignment horizontal="center" vertical="center" wrapText="1"/>
    </xf>
    <xf numFmtId="164" fontId="9" fillId="0" borderId="3" xfId="2" applyNumberFormat="1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5" xfId="2" applyFont="1" applyFill="1" applyBorder="1" applyAlignment="1">
      <alignment horizontal="center" vertical="center" wrapText="1"/>
    </xf>
    <xf numFmtId="0" fontId="9" fillId="0" borderId="6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top" wrapText="1"/>
    </xf>
    <xf numFmtId="0" fontId="4" fillId="0" borderId="15" xfId="2" applyFont="1" applyFill="1" applyBorder="1" applyAlignment="1">
      <alignment horizontal="left" vertical="top" wrapText="1"/>
    </xf>
    <xf numFmtId="0" fontId="4" fillId="0" borderId="16" xfId="2" applyFont="1" applyFill="1" applyBorder="1" applyAlignment="1">
      <alignment horizontal="left" vertical="top" wrapText="1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center" vertical="center" wrapText="1"/>
    </xf>
    <xf numFmtId="0" fontId="9" fillId="0" borderId="19" xfId="2" applyFont="1" applyFill="1" applyBorder="1" applyAlignment="1">
      <alignment horizontal="center" vertic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11" fillId="0" borderId="22" xfId="2" applyFont="1" applyFill="1" applyBorder="1" applyAlignment="1">
      <alignment horizontal="left" vertical="center" wrapText="1"/>
    </xf>
    <xf numFmtId="0" fontId="11" fillId="0" borderId="23" xfId="2" applyFont="1" applyFill="1" applyBorder="1" applyAlignment="1">
      <alignment horizontal="left" vertical="center" wrapText="1"/>
    </xf>
    <xf numFmtId="0" fontId="11" fillId="0" borderId="24" xfId="2" applyFont="1" applyFill="1" applyBorder="1" applyAlignment="1">
      <alignment horizontal="left" vertical="center" wrapText="1"/>
    </xf>
    <xf numFmtId="0" fontId="11" fillId="0" borderId="25" xfId="2" applyFont="1" applyFill="1" applyBorder="1" applyAlignment="1">
      <alignment horizontal="left" vertical="center" wrapText="1"/>
    </xf>
    <xf numFmtId="0" fontId="11" fillId="0" borderId="26" xfId="2" applyFont="1" applyFill="1" applyBorder="1" applyAlignment="1">
      <alignment horizontal="left" vertical="center" wrapText="1"/>
    </xf>
    <xf numFmtId="164" fontId="10" fillId="0" borderId="27" xfId="2" applyNumberFormat="1" applyFont="1" applyFill="1" applyBorder="1" applyAlignment="1">
      <alignment horizontal="center" vertical="center" wrapText="1"/>
    </xf>
    <xf numFmtId="164" fontId="10" fillId="0" borderId="0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/>
    </xf>
    <xf numFmtId="0" fontId="9" fillId="0" borderId="29" xfId="2" applyFont="1" applyFill="1" applyBorder="1" applyAlignment="1">
      <alignment horizontal="center" vertical="center"/>
    </xf>
    <xf numFmtId="0" fontId="9" fillId="0" borderId="33" xfId="2" applyFont="1" applyFill="1" applyBorder="1" applyAlignment="1">
      <alignment horizontal="center" vertical="center"/>
    </xf>
    <xf numFmtId="0" fontId="12" fillId="0" borderId="38" xfId="3" applyNumberFormat="1" applyFont="1" applyFill="1" applyBorder="1" applyAlignment="1">
      <alignment horizontal="center" vertical="center" wrapText="1"/>
    </xf>
    <xf numFmtId="0" fontId="12" fillId="0" borderId="39" xfId="3" applyNumberFormat="1" applyFont="1" applyFill="1" applyBorder="1" applyAlignment="1">
      <alignment horizontal="center" vertical="center" wrapText="1"/>
    </xf>
    <xf numFmtId="0" fontId="12" fillId="0" borderId="40" xfId="3" applyNumberFormat="1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left" vertical="top" wrapText="1"/>
    </xf>
    <xf numFmtId="0" fontId="4" fillId="0" borderId="2" xfId="2" applyFont="1" applyFill="1" applyBorder="1" applyAlignment="1">
      <alignment horizontal="left" vertical="top" wrapText="1"/>
    </xf>
    <xf numFmtId="0" fontId="4" fillId="0" borderId="3" xfId="2" applyFont="1" applyFill="1" applyBorder="1" applyAlignment="1">
      <alignment horizontal="left" vertical="top" wrapText="1"/>
    </xf>
    <xf numFmtId="4" fontId="4" fillId="0" borderId="13" xfId="2" applyNumberFormat="1" applyFont="1" applyFill="1" applyBorder="1" applyAlignment="1">
      <alignment horizontal="center" vertical="center" wrapText="1"/>
    </xf>
    <xf numFmtId="4" fontId="4" fillId="0" borderId="20" xfId="2" applyNumberFormat="1" applyFont="1" applyFill="1" applyBorder="1" applyAlignment="1">
      <alignment horizontal="center" vertical="center" wrapText="1"/>
    </xf>
    <xf numFmtId="4" fontId="4" fillId="0" borderId="41" xfId="2" applyNumberFormat="1" applyFont="1" applyFill="1" applyBorder="1" applyAlignment="1">
      <alignment horizontal="center" vertical="center" wrapText="1"/>
    </xf>
    <xf numFmtId="4" fontId="4" fillId="0" borderId="14" xfId="2" applyNumberFormat="1" applyFont="1" applyFill="1" applyBorder="1" applyAlignment="1">
      <alignment horizontal="center" vertical="center" wrapText="1"/>
    </xf>
    <xf numFmtId="4" fontId="4" fillId="0" borderId="15" xfId="2" applyNumberFormat="1" applyFont="1" applyFill="1" applyBorder="1" applyAlignment="1">
      <alignment horizontal="center" vertical="center" wrapText="1"/>
    </xf>
    <xf numFmtId="4" fontId="4" fillId="0" borderId="16" xfId="2" applyNumberFormat="1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left" vertical="distributed" wrapText="1"/>
    </xf>
    <xf numFmtId="0" fontId="4" fillId="0" borderId="15" xfId="2" applyFont="1" applyFill="1" applyBorder="1" applyAlignment="1">
      <alignment horizontal="left" vertical="distributed" wrapText="1"/>
    </xf>
    <xf numFmtId="0" fontId="4" fillId="0" borderId="16" xfId="2" applyFont="1" applyFill="1" applyBorder="1" applyAlignment="1">
      <alignment horizontal="left" vertical="distributed" wrapText="1"/>
    </xf>
    <xf numFmtId="0" fontId="4" fillId="0" borderId="0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5" xfId="2" applyFont="1" applyFill="1" applyBorder="1" applyAlignment="1">
      <alignment horizontal="center" vertical="center" wrapText="1"/>
    </xf>
    <xf numFmtId="0" fontId="4" fillId="0" borderId="1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left" vertical="center" wrapText="1"/>
    </xf>
    <xf numFmtId="0" fontId="21" fillId="0" borderId="0" xfId="2" applyFont="1" applyFill="1" applyAlignment="1">
      <alignment horizontal="left" vertical="top"/>
    </xf>
  </cellXfs>
  <cellStyles count="14">
    <cellStyle name="Обычный" xfId="0" builtinId="0"/>
    <cellStyle name="Обычный 2" xfId="2"/>
    <cellStyle name="Обычный_Приложения (23.08.02)" xfId="3"/>
    <cellStyle name="Финансовый" xfId="1" builtinId="3"/>
    <cellStyle name="㼿" xfId="4"/>
    <cellStyle name="㼿?" xfId="5"/>
    <cellStyle name="㼿㼿" xfId="6"/>
    <cellStyle name="㼿㼿?" xfId="7"/>
    <cellStyle name="㼿㼿? 2" xfId="8"/>
    <cellStyle name="㼿㼿㼿" xfId="9"/>
    <cellStyle name="㼿㼿㼿?" xfId="10"/>
    <cellStyle name="㼿㼿㼿㼿" xfId="11"/>
    <cellStyle name="㼿㼿㼿㼿?" xfId="12"/>
    <cellStyle name="㼿㼿㼿㼿㼿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I92"/>
  <sheetViews>
    <sheetView tabSelected="1" view="pageBreakPreview" zoomScale="60" zoomScaleNormal="60" zoomScalePageLayoutView="40" workbookViewId="0">
      <selection activeCell="B3" sqref="B3"/>
    </sheetView>
  </sheetViews>
  <sheetFormatPr defaultRowHeight="18.75" x14ac:dyDescent="0.3"/>
  <cols>
    <col min="1" max="1" width="34.140625" style="91" customWidth="1"/>
    <col min="2" max="3" width="30.7109375" style="91" customWidth="1"/>
    <col min="4" max="4" width="39.5703125" style="91" customWidth="1"/>
    <col min="5" max="5" width="26.28515625" style="91" customWidth="1"/>
    <col min="6" max="6" width="26.7109375" style="91" customWidth="1"/>
    <col min="7" max="7" width="57.28515625" style="1" customWidth="1"/>
    <col min="8" max="8" width="26.28515625" style="91" customWidth="1"/>
    <col min="9" max="9" width="26.7109375" style="91" customWidth="1"/>
    <col min="10" max="10" width="57.28515625" style="1" customWidth="1"/>
    <col min="11" max="11" width="26.28515625" style="91" customWidth="1"/>
    <col min="12" max="12" width="26.7109375" style="91" customWidth="1"/>
    <col min="13" max="13" width="57.28515625" style="1" customWidth="1"/>
    <col min="14" max="14" width="26.28515625" style="91" customWidth="1"/>
    <col min="15" max="15" width="26.7109375" style="91" customWidth="1"/>
    <col min="16" max="16" width="60.42578125" style="1" customWidth="1"/>
    <col min="17" max="16384" width="9.140625" style="1"/>
  </cols>
  <sheetData>
    <row r="1" spans="1:16" ht="67.5" customHeight="1" x14ac:dyDescent="0.3">
      <c r="A1" s="93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</row>
    <row r="2" spans="1:16" ht="67.5" customHeight="1" x14ac:dyDescent="0.3">
      <c r="A2" s="148" t="s">
        <v>44</v>
      </c>
      <c r="B2" s="148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</row>
    <row r="3" spans="1:16" ht="67.5" customHeight="1" x14ac:dyDescent="0.3">
      <c r="A3" s="148" t="s">
        <v>45</v>
      </c>
      <c r="B3" s="148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ht="67.5" customHeight="1" x14ac:dyDescent="0.3">
      <c r="A4" s="148" t="s">
        <v>46</v>
      </c>
      <c r="B4" s="148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1:16" ht="27.6" customHeight="1" thickBot="1" x14ac:dyDescent="0.35">
      <c r="A5" s="2" t="s">
        <v>38</v>
      </c>
      <c r="B5" s="3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45.75" customHeight="1" x14ac:dyDescent="0.3">
      <c r="A6" s="95" t="s">
        <v>1</v>
      </c>
      <c r="B6" s="97" t="s">
        <v>2</v>
      </c>
      <c r="C6" s="99" t="s">
        <v>39</v>
      </c>
      <c r="D6" s="101" t="s">
        <v>3</v>
      </c>
      <c r="E6" s="103" t="s">
        <v>4</v>
      </c>
      <c r="F6" s="104"/>
      <c r="G6" s="105"/>
      <c r="H6" s="103" t="s">
        <v>5</v>
      </c>
      <c r="I6" s="104"/>
      <c r="J6" s="105"/>
      <c r="K6" s="103" t="s">
        <v>6</v>
      </c>
      <c r="L6" s="104"/>
      <c r="M6" s="105"/>
      <c r="N6" s="103" t="s">
        <v>7</v>
      </c>
      <c r="O6" s="104"/>
      <c r="P6" s="105"/>
    </row>
    <row r="7" spans="1:16" ht="275.25" customHeight="1" thickBot="1" x14ac:dyDescent="0.35">
      <c r="A7" s="96"/>
      <c r="B7" s="98"/>
      <c r="C7" s="100"/>
      <c r="D7" s="102"/>
      <c r="E7" s="6" t="s">
        <v>40</v>
      </c>
      <c r="F7" s="7" t="s">
        <v>8</v>
      </c>
      <c r="G7" s="8" t="s">
        <v>9</v>
      </c>
      <c r="H7" s="6" t="str">
        <f>E7</f>
        <v>Сбытовая надбавка гарантирующего поставщика, исходя из Приказа ДТ НСО от 23.12.2015 г. 
№ 462-ЭЭ</v>
      </c>
      <c r="I7" s="7" t="s">
        <v>8</v>
      </c>
      <c r="J7" s="8" t="s">
        <v>9</v>
      </c>
      <c r="K7" s="6" t="str">
        <f>E7</f>
        <v>Сбытовая надбавка гарантирующего поставщика, исходя из Приказа ДТ НСО от 23.12.2015 г. 
№ 462-ЭЭ</v>
      </c>
      <c r="L7" s="7" t="s">
        <v>8</v>
      </c>
      <c r="M7" s="8" t="s">
        <v>9</v>
      </c>
      <c r="N7" s="6" t="str">
        <f>E7</f>
        <v>Сбытовая надбавка гарантирующего поставщика, исходя из Приказа ДТ НСО от 23.12.2015 г. 
№ 462-ЭЭ</v>
      </c>
      <c r="O7" s="7" t="s">
        <v>8</v>
      </c>
      <c r="P7" s="8" t="s">
        <v>9</v>
      </c>
    </row>
    <row r="8" spans="1:16" ht="17.25" customHeight="1" x14ac:dyDescent="0.3">
      <c r="A8" s="9"/>
      <c r="B8" s="10" t="s">
        <v>10</v>
      </c>
      <c r="C8" s="10" t="s">
        <v>10</v>
      </c>
      <c r="D8" s="10" t="s">
        <v>10</v>
      </c>
      <c r="E8" s="10" t="s">
        <v>10</v>
      </c>
      <c r="F8" s="10" t="s">
        <v>10</v>
      </c>
      <c r="G8" s="10" t="s">
        <v>10</v>
      </c>
      <c r="H8" s="10" t="s">
        <v>10</v>
      </c>
      <c r="I8" s="10" t="s">
        <v>10</v>
      </c>
      <c r="J8" s="10" t="s">
        <v>10</v>
      </c>
      <c r="K8" s="10" t="s">
        <v>10</v>
      </c>
      <c r="L8" s="10" t="s">
        <v>10</v>
      </c>
      <c r="M8" s="10" t="s">
        <v>10</v>
      </c>
      <c r="N8" s="10" t="s">
        <v>10</v>
      </c>
      <c r="O8" s="10" t="s">
        <v>10</v>
      </c>
      <c r="P8" s="10" t="s">
        <v>10</v>
      </c>
    </row>
    <row r="9" spans="1:16" ht="21" thickBot="1" x14ac:dyDescent="0.35">
      <c r="A9" s="109" t="s">
        <v>11</v>
      </c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</row>
    <row r="10" spans="1:16" x14ac:dyDescent="0.3">
      <c r="A10" s="11" t="s">
        <v>12</v>
      </c>
      <c r="B10" s="12">
        <f>$A$77</f>
        <v>1924.34</v>
      </c>
      <c r="C10" s="13">
        <v>856.65</v>
      </c>
      <c r="D10" s="14">
        <v>3.052</v>
      </c>
      <c r="E10" s="15">
        <v>76.7</v>
      </c>
      <c r="F10" s="13">
        <f>ROUND(IF(B10=0,0,B10+C10+E10+D10),2)</f>
        <v>2860.74</v>
      </c>
      <c r="G10" s="16" t="str">
        <f>CONCATENATE(F10," = ",B10," + ",C10," + ",E10," + ",D10,)</f>
        <v>2860,74 = 1924,34 + 856,65 + 76,7 + 3,052</v>
      </c>
      <c r="H10" s="15">
        <v>72.89</v>
      </c>
      <c r="I10" s="13">
        <f>ROUND(IF(H10=0,0,B10+C10+D10+H10),2)</f>
        <v>2856.93</v>
      </c>
      <c r="J10" s="16" t="str">
        <f>CONCATENATE(I10," = ",B10," + ",C10," + ",H10," + ",D10,)</f>
        <v>2856,93 = 1924,34 + 856,65 + 72,89 + 3,052</v>
      </c>
      <c r="K10" s="15"/>
      <c r="L10" s="13"/>
      <c r="M10" s="16"/>
      <c r="N10" s="15"/>
      <c r="O10" s="13"/>
      <c r="P10" s="16"/>
    </row>
    <row r="11" spans="1:16" x14ac:dyDescent="0.3">
      <c r="A11" s="17" t="s">
        <v>13</v>
      </c>
      <c r="B11" s="18">
        <f>$A$77</f>
        <v>1924.34</v>
      </c>
      <c r="C11" s="19">
        <v>1182.68</v>
      </c>
      <c r="D11" s="20">
        <v>3.052</v>
      </c>
      <c r="E11" s="21">
        <v>76.7</v>
      </c>
      <c r="F11" s="19">
        <f>ROUND(IF(B11=0,0,B11+C11+E11+D11),2)</f>
        <v>3186.77</v>
      </c>
      <c r="G11" s="22" t="str">
        <f>CONCATENATE(F11," = ",B11," + ",C11," + ",E11," + ",D11,)</f>
        <v>3186,77 = 1924,34 + 1182,68 + 76,7 + 3,052</v>
      </c>
      <c r="H11" s="21">
        <v>72.89</v>
      </c>
      <c r="I11" s="19">
        <f t="shared" ref="I11:I13" si="0">ROUND(IF(H11=0,0,B11+C11+D11+H11),2)</f>
        <v>3182.96</v>
      </c>
      <c r="J11" s="22" t="str">
        <f t="shared" ref="J11:J13" si="1">CONCATENATE(I11," = ",B11," + ",C11," + ",H11," + ",D11,)</f>
        <v>3182,96 = 1924,34 + 1182,68 + 72,89 + 3,052</v>
      </c>
      <c r="K11" s="21"/>
      <c r="L11" s="19"/>
      <c r="M11" s="22"/>
      <c r="N11" s="21"/>
      <c r="O11" s="19"/>
      <c r="P11" s="22"/>
    </row>
    <row r="12" spans="1:16" x14ac:dyDescent="0.3">
      <c r="A12" s="17" t="s">
        <v>14</v>
      </c>
      <c r="B12" s="18">
        <f>$A$77</f>
        <v>1924.34</v>
      </c>
      <c r="C12" s="19">
        <v>1223.32</v>
      </c>
      <c r="D12" s="20">
        <v>3.052</v>
      </c>
      <c r="E12" s="21">
        <v>76.7</v>
      </c>
      <c r="F12" s="19">
        <f>ROUND(IF(B12=0,0,B12+C12+E12+D12),2)</f>
        <v>3227.41</v>
      </c>
      <c r="G12" s="22" t="str">
        <f>CONCATENATE(F12," = ",B12," + ",C12," + ",E12," + ",D12,)</f>
        <v>3227,41 = 1924,34 + 1223,32 + 76,7 + 3,052</v>
      </c>
      <c r="H12" s="21">
        <v>72.89</v>
      </c>
      <c r="I12" s="19">
        <f t="shared" si="0"/>
        <v>3223.6</v>
      </c>
      <c r="J12" s="22" t="str">
        <f t="shared" si="1"/>
        <v>3223,6 = 1924,34 + 1223,32 + 72,89 + 3,052</v>
      </c>
      <c r="K12" s="21"/>
      <c r="L12" s="19"/>
      <c r="M12" s="22"/>
      <c r="N12" s="21"/>
      <c r="O12" s="19"/>
      <c r="P12" s="22"/>
    </row>
    <row r="13" spans="1:16" ht="19.5" thickBot="1" x14ac:dyDescent="0.35">
      <c r="A13" s="23" t="s">
        <v>15</v>
      </c>
      <c r="B13" s="24">
        <f>$A$77</f>
        <v>1924.34</v>
      </c>
      <c r="C13" s="25">
        <v>1400.78</v>
      </c>
      <c r="D13" s="26">
        <v>3.052</v>
      </c>
      <c r="E13" s="27">
        <v>76.7</v>
      </c>
      <c r="F13" s="25">
        <f>ROUND(IF(B13=0,0,B13+C13+E13+D13),2)</f>
        <v>3404.87</v>
      </c>
      <c r="G13" s="28" t="str">
        <f>CONCATENATE(F13," = ",B13," + ",C13," + ",E13," + ",D13,)</f>
        <v>3404,87 = 1924,34 + 1400,78 + 76,7 + 3,052</v>
      </c>
      <c r="H13" s="27">
        <v>72.89</v>
      </c>
      <c r="I13" s="25">
        <f t="shared" si="0"/>
        <v>3401.06</v>
      </c>
      <c r="J13" s="28" t="str">
        <f t="shared" si="1"/>
        <v>3401,06 = 1924,34 + 1400,78 + 72,89 + 3,052</v>
      </c>
      <c r="K13" s="27"/>
      <c r="L13" s="25"/>
      <c r="M13" s="28"/>
      <c r="N13" s="27"/>
      <c r="O13" s="25"/>
      <c r="P13" s="28"/>
    </row>
    <row r="14" spans="1:16" ht="45" customHeight="1" x14ac:dyDescent="0.3">
      <c r="A14" s="111" t="s">
        <v>16</v>
      </c>
      <c r="B14" s="112"/>
      <c r="C14" s="112"/>
      <c r="D14" s="112"/>
      <c r="E14" s="113"/>
      <c r="F14" s="113"/>
      <c r="G14" s="113"/>
      <c r="H14" s="112"/>
      <c r="I14" s="112"/>
      <c r="J14" s="112"/>
      <c r="K14" s="112"/>
      <c r="L14" s="112"/>
      <c r="M14" s="112"/>
      <c r="N14" s="112"/>
      <c r="O14" s="112"/>
      <c r="P14" s="114"/>
    </row>
    <row r="15" spans="1:16" ht="22.5" customHeight="1" thickBot="1" x14ac:dyDescent="0.35">
      <c r="A15" s="115" t="s">
        <v>17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</row>
    <row r="16" spans="1:16" x14ac:dyDescent="0.3">
      <c r="A16" s="11" t="s">
        <v>12</v>
      </c>
      <c r="B16" s="12">
        <f>$A$77</f>
        <v>1924.34</v>
      </c>
      <c r="C16" s="13">
        <v>0</v>
      </c>
      <c r="D16" s="14">
        <v>3.052</v>
      </c>
      <c r="E16" s="15">
        <v>42.79</v>
      </c>
      <c r="F16" s="13">
        <f>ROUND(IF(B16=0,0,B16+C16+E16+D16),2)</f>
        <v>1970.18</v>
      </c>
      <c r="G16" s="16" t="str">
        <f>CONCATENATE(F16," = ",B16," + ",E16," + ",D16,)</f>
        <v>1970,18 = 1924,34 + 42,79 + 3,052</v>
      </c>
      <c r="H16" s="29">
        <v>42.79</v>
      </c>
      <c r="I16" s="13">
        <f>ROUND(IF(H16=0,0,B16+C16+D16+H16),2)</f>
        <v>1970.18</v>
      </c>
      <c r="J16" s="13" t="str">
        <f>CONCATENATE(I16," = ",B16," + ",H16," + ",D16,)</f>
        <v>1970,18 = 1924,34 + 42,79 + 3,052</v>
      </c>
      <c r="K16" s="15">
        <v>42.79</v>
      </c>
      <c r="L16" s="13">
        <f t="shared" ref="L16:L24" si="2">ROUND(IF(B16=0,0,B16+C16+D16+K16),2)</f>
        <v>1970.18</v>
      </c>
      <c r="M16" s="13" t="str">
        <f>CONCATENATE(L16," = ",B16," + ",K16," + ",D16,)</f>
        <v>1970,18 = 1924,34 + 42,79 + 3,052</v>
      </c>
      <c r="N16" s="15">
        <v>42.79</v>
      </c>
      <c r="O16" s="13">
        <f t="shared" ref="O16:O24" si="3">ROUND(IF(B16=0,0,B16+C16+D16+N16),2)</f>
        <v>1970.18</v>
      </c>
      <c r="P16" s="13" t="str">
        <f>CONCATENATE(O16," = ",B16," + ",N16," + ",D16,)</f>
        <v>1970,18 = 1924,34 + 42,79 + 3,052</v>
      </c>
    </row>
    <row r="17" spans="1:16" x14ac:dyDescent="0.3">
      <c r="A17" s="17" t="s">
        <v>13</v>
      </c>
      <c r="B17" s="18">
        <f>$A$77</f>
        <v>1924.34</v>
      </c>
      <c r="C17" s="19">
        <v>0</v>
      </c>
      <c r="D17" s="20">
        <v>3.052</v>
      </c>
      <c r="E17" s="21">
        <v>42.79</v>
      </c>
      <c r="F17" s="19">
        <f>ROUND(IF(B17=0,0,B17+C17+E17+D17),2)</f>
        <v>1970.18</v>
      </c>
      <c r="G17" s="22" t="str">
        <f>CONCATENATE(F17," = ",B17," + ",E17," + ",D17,)</f>
        <v>1970,18 = 1924,34 + 42,79 + 3,052</v>
      </c>
      <c r="H17" s="30">
        <v>42.79</v>
      </c>
      <c r="I17" s="19">
        <f t="shared" ref="I17:I19" si="4">ROUND(IF(H17=0,0,B17+C17+D17+H17),2)</f>
        <v>1970.18</v>
      </c>
      <c r="J17" s="19" t="str">
        <f t="shared" ref="J17:J19" si="5">CONCATENATE(I17," = ",B17," + ",H17," + ",D17,)</f>
        <v>1970,18 = 1924,34 + 42,79 + 3,052</v>
      </c>
      <c r="K17" s="21">
        <v>42.79</v>
      </c>
      <c r="L17" s="19">
        <f t="shared" si="2"/>
        <v>1970.18</v>
      </c>
      <c r="M17" s="19" t="str">
        <f t="shared" ref="M17:M19" si="6">CONCATENATE(L17," = ",B17," + ",K17," + ",D17,)</f>
        <v>1970,18 = 1924,34 + 42,79 + 3,052</v>
      </c>
      <c r="N17" s="21">
        <v>42.79</v>
      </c>
      <c r="O17" s="19">
        <f t="shared" si="3"/>
        <v>1970.18</v>
      </c>
      <c r="P17" s="19" t="str">
        <f t="shared" ref="P17:P19" si="7">CONCATENATE(O17," = ",B17," + ",N17," + ",D17,)</f>
        <v>1970,18 = 1924,34 + 42,79 + 3,052</v>
      </c>
    </row>
    <row r="18" spans="1:16" x14ac:dyDescent="0.3">
      <c r="A18" s="17" t="s">
        <v>14</v>
      </c>
      <c r="B18" s="18">
        <f>$A$77</f>
        <v>1924.34</v>
      </c>
      <c r="C18" s="19">
        <v>0</v>
      </c>
      <c r="D18" s="20">
        <v>3.052</v>
      </c>
      <c r="E18" s="21">
        <v>42.79</v>
      </c>
      <c r="F18" s="19">
        <f>ROUND(IF(B18=0,0,B18+C18+E18+D18),2)</f>
        <v>1970.18</v>
      </c>
      <c r="G18" s="22" t="str">
        <f>CONCATENATE(F18," = ",B18," + ",E18," + ",D18,)</f>
        <v>1970,18 = 1924,34 + 42,79 + 3,052</v>
      </c>
      <c r="H18" s="30">
        <v>42.79</v>
      </c>
      <c r="I18" s="19">
        <f t="shared" si="4"/>
        <v>1970.18</v>
      </c>
      <c r="J18" s="19" t="str">
        <f t="shared" si="5"/>
        <v>1970,18 = 1924,34 + 42,79 + 3,052</v>
      </c>
      <c r="K18" s="21">
        <v>42.79</v>
      </c>
      <c r="L18" s="19">
        <f t="shared" si="2"/>
        <v>1970.18</v>
      </c>
      <c r="M18" s="19" t="str">
        <f t="shared" si="6"/>
        <v>1970,18 = 1924,34 + 42,79 + 3,052</v>
      </c>
      <c r="N18" s="21">
        <v>42.79</v>
      </c>
      <c r="O18" s="19">
        <f t="shared" si="3"/>
        <v>1970.18</v>
      </c>
      <c r="P18" s="19" t="str">
        <f t="shared" si="7"/>
        <v>1970,18 = 1924,34 + 42,79 + 3,052</v>
      </c>
    </row>
    <row r="19" spans="1:16" ht="19.5" thickBot="1" x14ac:dyDescent="0.35">
      <c r="A19" s="23" t="s">
        <v>15</v>
      </c>
      <c r="B19" s="24">
        <f>$A$77</f>
        <v>1924.34</v>
      </c>
      <c r="C19" s="25">
        <v>0</v>
      </c>
      <c r="D19" s="26">
        <v>3.052</v>
      </c>
      <c r="E19" s="27">
        <v>42.79</v>
      </c>
      <c r="F19" s="25">
        <f>ROUND(IF(B19=0,0,B19+C19+E19+D19),2)</f>
        <v>1970.18</v>
      </c>
      <c r="G19" s="28" t="str">
        <f>CONCATENATE(F19," = ",B19," + ",E19," + ",D19,)</f>
        <v>1970,18 = 1924,34 + 42,79 + 3,052</v>
      </c>
      <c r="H19" s="31">
        <v>42.79</v>
      </c>
      <c r="I19" s="25">
        <f t="shared" si="4"/>
        <v>1970.18</v>
      </c>
      <c r="J19" s="25" t="str">
        <f t="shared" si="5"/>
        <v>1970,18 = 1924,34 + 42,79 + 3,052</v>
      </c>
      <c r="K19" s="27">
        <v>42.79</v>
      </c>
      <c r="L19" s="25">
        <f t="shared" si="2"/>
        <v>1970.18</v>
      </c>
      <c r="M19" s="25" t="str">
        <f t="shared" si="6"/>
        <v>1970,18 = 1924,34 + 42,79 + 3,052</v>
      </c>
      <c r="N19" s="27">
        <v>42.79</v>
      </c>
      <c r="O19" s="25">
        <f t="shared" si="3"/>
        <v>1970.18</v>
      </c>
      <c r="P19" s="25" t="str">
        <f t="shared" si="7"/>
        <v>1970,18 = 1924,34 + 42,79 + 3,052</v>
      </c>
    </row>
    <row r="20" spans="1:16" ht="22.5" customHeight="1" thickBot="1" x14ac:dyDescent="0.35">
      <c r="A20" s="117" t="s">
        <v>18</v>
      </c>
      <c r="B20" s="118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9"/>
    </row>
    <row r="21" spans="1:16" x14ac:dyDescent="0.3">
      <c r="A21" s="11" t="s">
        <v>12</v>
      </c>
      <c r="B21" s="12">
        <f>$A$77</f>
        <v>1924.34</v>
      </c>
      <c r="C21" s="13">
        <v>0</v>
      </c>
      <c r="D21" s="14">
        <v>3.052</v>
      </c>
      <c r="E21" s="15">
        <v>46.22</v>
      </c>
      <c r="F21" s="13">
        <f>ROUND(IF(B21=0,0,B21+C21+E21+D21),2)</f>
        <v>1973.61</v>
      </c>
      <c r="G21" s="16" t="str">
        <f>CONCATENATE(F21," = ",B21," + ",E21," + ",D21,)</f>
        <v>1973,61 = 1924,34 + 46,22 + 3,052</v>
      </c>
      <c r="H21" s="29">
        <v>46.22</v>
      </c>
      <c r="I21" s="13">
        <f t="shared" ref="I21:I24" si="8">ROUND(IF(H21=0,0,B21+C21+D21+H21),2)</f>
        <v>1973.61</v>
      </c>
      <c r="J21" s="13" t="str">
        <f>CONCATENATE(I21," = ",B21," + ",H21," + ",D21,)</f>
        <v>1973,61 = 1924,34 + 46,22 + 3,052</v>
      </c>
      <c r="K21" s="15">
        <v>46.22</v>
      </c>
      <c r="L21" s="13">
        <f t="shared" si="2"/>
        <v>1973.61</v>
      </c>
      <c r="M21" s="13" t="str">
        <f>CONCATENATE(L21," = ",B21," + ",K21," + ",D21,)</f>
        <v>1973,61 = 1924,34 + 46,22 + 3,052</v>
      </c>
      <c r="N21" s="15">
        <v>46.22</v>
      </c>
      <c r="O21" s="13">
        <f t="shared" si="3"/>
        <v>1973.61</v>
      </c>
      <c r="P21" s="13" t="str">
        <f>CONCATENATE(O21," = ",B21," + ",N21," + ",D21,)</f>
        <v>1973,61 = 1924,34 + 46,22 + 3,052</v>
      </c>
    </row>
    <row r="22" spans="1:16" x14ac:dyDescent="0.3">
      <c r="A22" s="17" t="s">
        <v>13</v>
      </c>
      <c r="B22" s="18">
        <f>$A$77</f>
        <v>1924.34</v>
      </c>
      <c r="C22" s="19">
        <v>0</v>
      </c>
      <c r="D22" s="20">
        <v>3.052</v>
      </c>
      <c r="E22" s="21">
        <v>46.22</v>
      </c>
      <c r="F22" s="19">
        <f>ROUND(IF(B22=0,0,B22+C22+E22+D22),2)</f>
        <v>1973.61</v>
      </c>
      <c r="G22" s="22" t="str">
        <f>CONCATENATE(F22," = ",B22," + ",E22," + ",D22,)</f>
        <v>1973,61 = 1924,34 + 46,22 + 3,052</v>
      </c>
      <c r="H22" s="30">
        <v>46.22</v>
      </c>
      <c r="I22" s="19">
        <f t="shared" si="8"/>
        <v>1973.61</v>
      </c>
      <c r="J22" s="19" t="str">
        <f t="shared" ref="J22:J24" si="9">CONCATENATE(I22," = ",B22," + ",H22," + ",D22,)</f>
        <v>1973,61 = 1924,34 + 46,22 + 3,052</v>
      </c>
      <c r="K22" s="21">
        <v>46.22</v>
      </c>
      <c r="L22" s="19">
        <f t="shared" si="2"/>
        <v>1973.61</v>
      </c>
      <c r="M22" s="19" t="str">
        <f t="shared" ref="M22:M24" si="10">CONCATENATE(L22," = ",B22," + ",K22," + ",D22,)</f>
        <v>1973,61 = 1924,34 + 46,22 + 3,052</v>
      </c>
      <c r="N22" s="21">
        <v>46.22</v>
      </c>
      <c r="O22" s="19">
        <f t="shared" si="3"/>
        <v>1973.61</v>
      </c>
      <c r="P22" s="19" t="str">
        <f t="shared" ref="P22:P24" si="11">CONCATENATE(O22," = ",B22," + ",N22," + ",D22,)</f>
        <v>1973,61 = 1924,34 + 46,22 + 3,052</v>
      </c>
    </row>
    <row r="23" spans="1:16" x14ac:dyDescent="0.3">
      <c r="A23" s="17" t="s">
        <v>14</v>
      </c>
      <c r="B23" s="18">
        <f>$A$77</f>
        <v>1924.34</v>
      </c>
      <c r="C23" s="19">
        <v>0</v>
      </c>
      <c r="D23" s="20">
        <v>3.052</v>
      </c>
      <c r="E23" s="21">
        <v>46.22</v>
      </c>
      <c r="F23" s="19">
        <f>ROUND(IF(B23=0,0,B23+C23+E23+D23),2)</f>
        <v>1973.61</v>
      </c>
      <c r="G23" s="22" t="str">
        <f>CONCATENATE(F23," = ",B23," + ",E23," + ",D23,)</f>
        <v>1973,61 = 1924,34 + 46,22 + 3,052</v>
      </c>
      <c r="H23" s="30">
        <v>46.22</v>
      </c>
      <c r="I23" s="19">
        <f t="shared" si="8"/>
        <v>1973.61</v>
      </c>
      <c r="J23" s="19" t="str">
        <f t="shared" si="9"/>
        <v>1973,61 = 1924,34 + 46,22 + 3,052</v>
      </c>
      <c r="K23" s="21">
        <v>46.22</v>
      </c>
      <c r="L23" s="19">
        <f t="shared" si="2"/>
        <v>1973.61</v>
      </c>
      <c r="M23" s="19" t="str">
        <f t="shared" si="10"/>
        <v>1973,61 = 1924,34 + 46,22 + 3,052</v>
      </c>
      <c r="N23" s="21">
        <v>46.22</v>
      </c>
      <c r="O23" s="19">
        <f t="shared" si="3"/>
        <v>1973.61</v>
      </c>
      <c r="P23" s="19" t="str">
        <f t="shared" si="11"/>
        <v>1973,61 = 1924,34 + 46,22 + 3,052</v>
      </c>
    </row>
    <row r="24" spans="1:16" ht="19.5" thickBot="1" x14ac:dyDescent="0.35">
      <c r="A24" s="23" t="s">
        <v>15</v>
      </c>
      <c r="B24" s="24">
        <f>$A$77</f>
        <v>1924.34</v>
      </c>
      <c r="C24" s="25">
        <v>0</v>
      </c>
      <c r="D24" s="26">
        <v>3.052</v>
      </c>
      <c r="E24" s="27">
        <v>46.22</v>
      </c>
      <c r="F24" s="25">
        <f>ROUND(IF(B24=0,0,B24+C24+E24+D24),2)</f>
        <v>1973.61</v>
      </c>
      <c r="G24" s="28" t="str">
        <f>CONCATENATE(F24," = ",B24," + ",E24," + ",D24,)</f>
        <v>1973,61 = 1924,34 + 46,22 + 3,052</v>
      </c>
      <c r="H24" s="31">
        <v>46.22</v>
      </c>
      <c r="I24" s="25">
        <f t="shared" si="8"/>
        <v>1973.61</v>
      </c>
      <c r="J24" s="25" t="str">
        <f t="shared" si="9"/>
        <v>1973,61 = 1924,34 + 46,22 + 3,052</v>
      </c>
      <c r="K24" s="27">
        <v>46.22</v>
      </c>
      <c r="L24" s="25">
        <f t="shared" si="2"/>
        <v>1973.61</v>
      </c>
      <c r="M24" s="25" t="str">
        <f t="shared" si="10"/>
        <v>1973,61 = 1924,34 + 46,22 + 3,052</v>
      </c>
      <c r="N24" s="27">
        <v>46.22</v>
      </c>
      <c r="O24" s="25">
        <f t="shared" si="3"/>
        <v>1973.61</v>
      </c>
      <c r="P24" s="25" t="str">
        <f t="shared" si="11"/>
        <v>1973,61 = 1924,34 + 46,22 + 3,052</v>
      </c>
    </row>
    <row r="25" spans="1:16" ht="20.25" x14ac:dyDescent="0.3">
      <c r="A25" s="120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</row>
    <row r="26" spans="1:16" ht="25.15" customHeight="1" x14ac:dyDescent="0.3">
      <c r="A26" s="122" t="s">
        <v>19</v>
      </c>
      <c r="B26" s="122"/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</row>
    <row r="27" spans="1:16" ht="22.15" customHeight="1" thickBot="1" x14ac:dyDescent="0.35">
      <c r="A27" s="32" t="s">
        <v>20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4"/>
    </row>
    <row r="28" spans="1:16" ht="17.25" customHeight="1" x14ac:dyDescent="0.3">
      <c r="A28" s="35" t="s">
        <v>21</v>
      </c>
      <c r="B28" s="36"/>
      <c r="C28" s="37"/>
      <c r="D28" s="14"/>
      <c r="E28" s="38"/>
      <c r="F28" s="13"/>
      <c r="G28" s="16"/>
      <c r="H28" s="38"/>
      <c r="I28" s="13"/>
      <c r="J28" s="16"/>
      <c r="K28" s="38"/>
      <c r="L28" s="13"/>
      <c r="M28" s="16"/>
      <c r="N28" s="38"/>
      <c r="O28" s="13"/>
      <c r="P28" s="16"/>
    </row>
    <row r="29" spans="1:16" ht="17.25" customHeight="1" x14ac:dyDescent="0.3">
      <c r="A29" s="17" t="s">
        <v>12</v>
      </c>
      <c r="B29" s="18">
        <f>$E$84</f>
        <v>1009.7</v>
      </c>
      <c r="C29" s="19">
        <v>856.65</v>
      </c>
      <c r="D29" s="20">
        <v>3.052</v>
      </c>
      <c r="E29" s="21">
        <v>40.25</v>
      </c>
      <c r="F29" s="19">
        <f>ROUND(IF(B29=0,0,B29+C29+E29+D29),2)</f>
        <v>1909.65</v>
      </c>
      <c r="G29" s="22" t="str">
        <f>CONCATENATE(F29," = ",B29," + ",C29," + ",E29," + ",D29,)</f>
        <v>1909,65 = 1009,7 + 856,65 + 40,25 + 3,052</v>
      </c>
      <c r="H29" s="21">
        <v>38.25</v>
      </c>
      <c r="I29" s="19">
        <f>ROUND(IF(H29=0,0,B29+C29+D29+H29),2)</f>
        <v>1907.65</v>
      </c>
      <c r="J29" s="22" t="str">
        <f>CONCATENATE(I29," = ",B29," + ",C29," + ",H29," + ",D29,)</f>
        <v>1907,65 = 1009,7 + 856,65 + 38,25 + 3,052</v>
      </c>
      <c r="K29" s="21"/>
      <c r="L29" s="19"/>
      <c r="M29" s="22"/>
      <c r="N29" s="21"/>
      <c r="O29" s="19"/>
      <c r="P29" s="22"/>
    </row>
    <row r="30" spans="1:16" ht="17.25" customHeight="1" x14ac:dyDescent="0.3">
      <c r="A30" s="17" t="s">
        <v>13</v>
      </c>
      <c r="B30" s="18">
        <f>$E$84</f>
        <v>1009.7</v>
      </c>
      <c r="C30" s="19">
        <v>1182.68</v>
      </c>
      <c r="D30" s="20">
        <v>3.052</v>
      </c>
      <c r="E30" s="21">
        <v>40.25</v>
      </c>
      <c r="F30" s="19">
        <f>ROUND(IF(B30=0,0,B30+C30+E30+D30),2)</f>
        <v>2235.6799999999998</v>
      </c>
      <c r="G30" s="22" t="str">
        <f>CONCATENATE(F30," = ",B30," + ",C30," + ",E30," + ",D30,)</f>
        <v>2235,68 = 1009,7 + 1182,68 + 40,25 + 3,052</v>
      </c>
      <c r="H30" s="21">
        <v>38.25</v>
      </c>
      <c r="I30" s="19">
        <f t="shared" ref="I30:I53" si="12">ROUND(IF(H30=0,0,B30+C30+D30+H30),2)</f>
        <v>2233.6799999999998</v>
      </c>
      <c r="J30" s="22" t="str">
        <f t="shared" ref="J30:J53" si="13">CONCATENATE(I30," = ",B30," + ",C30," + ",H30," + ",D30,)</f>
        <v>2233,68 = 1009,7 + 1182,68 + 38,25 + 3,052</v>
      </c>
      <c r="K30" s="21"/>
      <c r="L30" s="19"/>
      <c r="M30" s="22"/>
      <c r="N30" s="21"/>
      <c r="O30" s="19"/>
      <c r="P30" s="22"/>
    </row>
    <row r="31" spans="1:16" ht="17.25" customHeight="1" x14ac:dyDescent="0.3">
      <c r="A31" s="17" t="s">
        <v>14</v>
      </c>
      <c r="B31" s="18">
        <f>$E$84</f>
        <v>1009.7</v>
      </c>
      <c r="C31" s="19">
        <v>1223.32</v>
      </c>
      <c r="D31" s="20">
        <v>3.052</v>
      </c>
      <c r="E31" s="21">
        <v>40.25</v>
      </c>
      <c r="F31" s="19">
        <f>ROUND(IF(B31=0,0,B31+C31+E31+D31),2)</f>
        <v>2276.3200000000002</v>
      </c>
      <c r="G31" s="22" t="str">
        <f>CONCATENATE(F31," = ",B31," + ",C31," + ",E31," + ",D31,)</f>
        <v>2276,32 = 1009,7 + 1223,32 + 40,25 + 3,052</v>
      </c>
      <c r="H31" s="21">
        <v>38.25</v>
      </c>
      <c r="I31" s="19">
        <f t="shared" si="12"/>
        <v>2274.3200000000002</v>
      </c>
      <c r="J31" s="22" t="str">
        <f t="shared" si="13"/>
        <v>2274,32 = 1009,7 + 1223,32 + 38,25 + 3,052</v>
      </c>
      <c r="K31" s="21"/>
      <c r="L31" s="19"/>
      <c r="M31" s="22"/>
      <c r="N31" s="21"/>
      <c r="O31" s="19"/>
      <c r="P31" s="22"/>
    </row>
    <row r="32" spans="1:16" ht="17.25" customHeight="1" x14ac:dyDescent="0.3">
      <c r="A32" s="17" t="s">
        <v>15</v>
      </c>
      <c r="B32" s="18">
        <f>$E$84</f>
        <v>1009.7</v>
      </c>
      <c r="C32" s="19">
        <v>1400.78</v>
      </c>
      <c r="D32" s="20">
        <v>3.052</v>
      </c>
      <c r="E32" s="21">
        <v>40.25</v>
      </c>
      <c r="F32" s="19">
        <f>ROUND(IF(B32=0,0,B32+C32+E32+D32),2)</f>
        <v>2453.7800000000002</v>
      </c>
      <c r="G32" s="22" t="str">
        <f>CONCATENATE(F32," = ",B32," + ",C32," + ",E32," + ",D32,)</f>
        <v>2453,78 = 1009,7 + 1400,78 + 40,25 + 3,052</v>
      </c>
      <c r="H32" s="21">
        <v>38.25</v>
      </c>
      <c r="I32" s="19">
        <f t="shared" si="12"/>
        <v>2451.7800000000002</v>
      </c>
      <c r="J32" s="22" t="str">
        <f t="shared" si="13"/>
        <v>2451,78 = 1009,7 + 1400,78 + 38,25 + 3,052</v>
      </c>
      <c r="K32" s="21"/>
      <c r="L32" s="19"/>
      <c r="M32" s="22"/>
      <c r="N32" s="21"/>
      <c r="O32" s="19"/>
      <c r="P32" s="22"/>
    </row>
    <row r="33" spans="1:16" ht="17.25" customHeight="1" x14ac:dyDescent="0.3">
      <c r="A33" s="39" t="s">
        <v>22</v>
      </c>
      <c r="B33" s="18"/>
      <c r="C33" s="40"/>
      <c r="D33" s="20"/>
      <c r="E33" s="41"/>
      <c r="F33" s="19"/>
      <c r="G33" s="22"/>
      <c r="H33" s="41"/>
      <c r="I33" s="19"/>
      <c r="J33" s="22"/>
      <c r="K33" s="41"/>
      <c r="L33" s="19"/>
      <c r="M33" s="22"/>
      <c r="N33" s="41"/>
      <c r="O33" s="19"/>
      <c r="P33" s="22"/>
    </row>
    <row r="34" spans="1:16" ht="17.25" customHeight="1" x14ac:dyDescent="0.3">
      <c r="A34" s="17" t="s">
        <v>12</v>
      </c>
      <c r="B34" s="18">
        <f>$E$85</f>
        <v>2025.12</v>
      </c>
      <c r="C34" s="19">
        <v>856.65</v>
      </c>
      <c r="D34" s="20">
        <v>3.052</v>
      </c>
      <c r="E34" s="21">
        <v>80.72</v>
      </c>
      <c r="F34" s="19">
        <f>ROUND(IF(B34=0,0,B34+C34+E34+D34),2)</f>
        <v>2965.54</v>
      </c>
      <c r="G34" s="22" t="str">
        <f>CONCATENATE(F34," = ",B34," + ",C34," + ",E34," + ",D34,)</f>
        <v>2965,54 = 2025,12 + 856,65 + 80,72 + 3,052</v>
      </c>
      <c r="H34" s="21">
        <v>76.709999999999994</v>
      </c>
      <c r="I34" s="19">
        <f t="shared" si="12"/>
        <v>2961.53</v>
      </c>
      <c r="J34" s="22" t="str">
        <f t="shared" si="13"/>
        <v>2961,53 = 2025,12 + 856,65 + 76,71 + 3,052</v>
      </c>
      <c r="K34" s="21"/>
      <c r="L34" s="19"/>
      <c r="M34" s="22"/>
      <c r="N34" s="21"/>
      <c r="O34" s="19"/>
      <c r="P34" s="22"/>
    </row>
    <row r="35" spans="1:16" ht="17.25" customHeight="1" x14ac:dyDescent="0.3">
      <c r="A35" s="17" t="s">
        <v>13</v>
      </c>
      <c r="B35" s="18">
        <f>$E$85</f>
        <v>2025.12</v>
      </c>
      <c r="C35" s="19">
        <v>1182.68</v>
      </c>
      <c r="D35" s="20">
        <v>3.052</v>
      </c>
      <c r="E35" s="21">
        <v>80.72</v>
      </c>
      <c r="F35" s="19">
        <f>ROUND(IF(B35=0,0,B35+C35+E35+D35),2)</f>
        <v>3291.57</v>
      </c>
      <c r="G35" s="22" t="str">
        <f>CONCATENATE(F35," = ",B35," + ",C35," + ",E35," + ",D35,)</f>
        <v>3291,57 = 2025,12 + 1182,68 + 80,72 + 3,052</v>
      </c>
      <c r="H35" s="21">
        <v>76.709999999999994</v>
      </c>
      <c r="I35" s="19">
        <f t="shared" si="12"/>
        <v>3287.56</v>
      </c>
      <c r="J35" s="22" t="str">
        <f t="shared" si="13"/>
        <v>3287,56 = 2025,12 + 1182,68 + 76,71 + 3,052</v>
      </c>
      <c r="K35" s="21"/>
      <c r="L35" s="19"/>
      <c r="M35" s="22"/>
      <c r="N35" s="21"/>
      <c r="O35" s="19"/>
      <c r="P35" s="22"/>
    </row>
    <row r="36" spans="1:16" ht="17.25" customHeight="1" x14ac:dyDescent="0.3">
      <c r="A36" s="17" t="s">
        <v>14</v>
      </c>
      <c r="B36" s="18">
        <f>$E$85</f>
        <v>2025.12</v>
      </c>
      <c r="C36" s="19">
        <v>1223.32</v>
      </c>
      <c r="D36" s="20">
        <v>3.052</v>
      </c>
      <c r="E36" s="21">
        <v>80.72</v>
      </c>
      <c r="F36" s="19">
        <f>ROUND(IF(B36=0,0,B36+C36+E36+D36),2)</f>
        <v>3332.21</v>
      </c>
      <c r="G36" s="22" t="str">
        <f>CONCATENATE(F36," = ",B36," + ",C36," + ",E36," + ",D36,)</f>
        <v>3332,21 = 2025,12 + 1223,32 + 80,72 + 3,052</v>
      </c>
      <c r="H36" s="21">
        <v>76.709999999999994</v>
      </c>
      <c r="I36" s="19">
        <f t="shared" si="12"/>
        <v>3328.2</v>
      </c>
      <c r="J36" s="22" t="str">
        <f t="shared" si="13"/>
        <v>3328,2 = 2025,12 + 1223,32 + 76,71 + 3,052</v>
      </c>
      <c r="K36" s="21"/>
      <c r="L36" s="19"/>
      <c r="M36" s="22"/>
      <c r="N36" s="21"/>
      <c r="O36" s="19"/>
      <c r="P36" s="22"/>
    </row>
    <row r="37" spans="1:16" ht="17.25" customHeight="1" x14ac:dyDescent="0.3">
      <c r="A37" s="17" t="s">
        <v>15</v>
      </c>
      <c r="B37" s="18">
        <f>$E$85</f>
        <v>2025.12</v>
      </c>
      <c r="C37" s="19">
        <v>1400.78</v>
      </c>
      <c r="D37" s="20">
        <v>3.052</v>
      </c>
      <c r="E37" s="21">
        <v>80.72</v>
      </c>
      <c r="F37" s="19">
        <f>ROUND(IF(B37=0,0,B37+C37+E37+D37),2)</f>
        <v>3509.67</v>
      </c>
      <c r="G37" s="22" t="str">
        <f>CONCATENATE(F37," = ",B37," + ",C37," + ",E37," + ",D37,)</f>
        <v>3509,67 = 2025,12 + 1400,78 + 80,72 + 3,052</v>
      </c>
      <c r="H37" s="21">
        <v>76.709999999999994</v>
      </c>
      <c r="I37" s="19">
        <f t="shared" si="12"/>
        <v>3505.66</v>
      </c>
      <c r="J37" s="22" t="str">
        <f t="shared" si="13"/>
        <v>3505,66 = 2025,12 + 1400,78 + 76,71 + 3,052</v>
      </c>
      <c r="K37" s="21"/>
      <c r="L37" s="19"/>
      <c r="M37" s="22"/>
      <c r="N37" s="21"/>
      <c r="O37" s="19"/>
      <c r="P37" s="22"/>
    </row>
    <row r="38" spans="1:16" ht="17.25" customHeight="1" x14ac:dyDescent="0.3">
      <c r="A38" s="39" t="s">
        <v>23</v>
      </c>
      <c r="B38" s="18"/>
      <c r="C38" s="19"/>
      <c r="D38" s="20"/>
      <c r="E38" s="41"/>
      <c r="F38" s="19"/>
      <c r="G38" s="22"/>
      <c r="H38" s="41"/>
      <c r="I38" s="19"/>
      <c r="J38" s="22"/>
      <c r="K38" s="41"/>
      <c r="L38" s="19"/>
      <c r="M38" s="22"/>
      <c r="N38" s="41"/>
      <c r="O38" s="19"/>
      <c r="P38" s="22"/>
    </row>
    <row r="39" spans="1:16" ht="17.25" customHeight="1" x14ac:dyDescent="0.3">
      <c r="A39" s="17" t="s">
        <v>12</v>
      </c>
      <c r="B39" s="18">
        <f>$E$86</f>
        <v>4785.38</v>
      </c>
      <c r="C39" s="19">
        <v>856.65</v>
      </c>
      <c r="D39" s="20">
        <v>3.052</v>
      </c>
      <c r="E39" s="21">
        <v>190.75</v>
      </c>
      <c r="F39" s="19">
        <f>ROUND(IF(B39=0,0,B39+C39+E39+D39),2)</f>
        <v>5835.83</v>
      </c>
      <c r="G39" s="22" t="str">
        <f>CONCATENATE(F39," = ",B39," + ",C39," + ",E39," + ",D39,)</f>
        <v>5835,83 = 4785,38 + 856,65 + 190,75 + 3,052</v>
      </c>
      <c r="H39" s="21">
        <v>181.27</v>
      </c>
      <c r="I39" s="19">
        <f t="shared" si="12"/>
        <v>5826.35</v>
      </c>
      <c r="J39" s="22" t="str">
        <f t="shared" si="13"/>
        <v>5826,35 = 4785,38 + 856,65 + 181,27 + 3,052</v>
      </c>
      <c r="K39" s="21"/>
      <c r="L39" s="19"/>
      <c r="M39" s="22"/>
      <c r="N39" s="21"/>
      <c r="O39" s="19"/>
      <c r="P39" s="22"/>
    </row>
    <row r="40" spans="1:16" ht="17.25" customHeight="1" x14ac:dyDescent="0.3">
      <c r="A40" s="17" t="s">
        <v>13</v>
      </c>
      <c r="B40" s="18">
        <f>$E$86</f>
        <v>4785.38</v>
      </c>
      <c r="C40" s="19">
        <v>1182.68</v>
      </c>
      <c r="D40" s="20">
        <v>3.052</v>
      </c>
      <c r="E40" s="21">
        <v>190.75</v>
      </c>
      <c r="F40" s="19">
        <f>ROUND(IF(B40=0,0,B40+C40+E40+D40),2)</f>
        <v>6161.86</v>
      </c>
      <c r="G40" s="22" t="str">
        <f>CONCATENATE(F40," = ",B40," + ",C40," + ",E40," + ",D40,)</f>
        <v>6161,86 = 4785,38 + 1182,68 + 190,75 + 3,052</v>
      </c>
      <c r="H40" s="21">
        <v>181.27</v>
      </c>
      <c r="I40" s="19">
        <f t="shared" si="12"/>
        <v>6152.38</v>
      </c>
      <c r="J40" s="22" t="str">
        <f t="shared" si="13"/>
        <v>6152,38 = 4785,38 + 1182,68 + 181,27 + 3,052</v>
      </c>
      <c r="K40" s="21"/>
      <c r="L40" s="19"/>
      <c r="M40" s="22"/>
      <c r="N40" s="21"/>
      <c r="O40" s="19"/>
      <c r="P40" s="22"/>
    </row>
    <row r="41" spans="1:16" ht="17.25" customHeight="1" x14ac:dyDescent="0.3">
      <c r="A41" s="17" t="s">
        <v>14</v>
      </c>
      <c r="B41" s="18">
        <f>$E$86</f>
        <v>4785.38</v>
      </c>
      <c r="C41" s="19">
        <v>1223.32</v>
      </c>
      <c r="D41" s="20">
        <v>3.052</v>
      </c>
      <c r="E41" s="21">
        <v>190.75</v>
      </c>
      <c r="F41" s="19">
        <f>ROUND(IF(B41=0,0,B41+C41+E41+D41),2)</f>
        <v>6202.5</v>
      </c>
      <c r="G41" s="22" t="str">
        <f>CONCATENATE(F41," = ",B41," + ",C41," + ",E41," + ",D41,)</f>
        <v>6202,5 = 4785,38 + 1223,32 + 190,75 + 3,052</v>
      </c>
      <c r="H41" s="21">
        <v>181.27</v>
      </c>
      <c r="I41" s="19">
        <f t="shared" si="12"/>
        <v>6193.02</v>
      </c>
      <c r="J41" s="22" t="str">
        <f t="shared" si="13"/>
        <v>6193,02 = 4785,38 + 1223,32 + 181,27 + 3,052</v>
      </c>
      <c r="K41" s="21"/>
      <c r="L41" s="19"/>
      <c r="M41" s="22"/>
      <c r="N41" s="21"/>
      <c r="O41" s="19"/>
      <c r="P41" s="22"/>
    </row>
    <row r="42" spans="1:16" ht="17.25" customHeight="1" x14ac:dyDescent="0.3">
      <c r="A42" s="17" t="s">
        <v>15</v>
      </c>
      <c r="B42" s="18">
        <f>$E$86</f>
        <v>4785.38</v>
      </c>
      <c r="C42" s="19">
        <v>1400.78</v>
      </c>
      <c r="D42" s="20">
        <v>3.052</v>
      </c>
      <c r="E42" s="21">
        <v>190.75</v>
      </c>
      <c r="F42" s="19">
        <f>ROUND(IF(B42=0,0,B42+C42+E42+D42),2)</f>
        <v>6379.96</v>
      </c>
      <c r="G42" s="22" t="str">
        <f>CONCATENATE(F42," = ",B42," + ",C42," + ",E42," + ",D42,)</f>
        <v>6379,96 = 4785,38 + 1400,78 + 190,75 + 3,052</v>
      </c>
      <c r="H42" s="21">
        <v>181.27</v>
      </c>
      <c r="I42" s="19">
        <f t="shared" si="12"/>
        <v>6370.48</v>
      </c>
      <c r="J42" s="22" t="str">
        <f t="shared" si="13"/>
        <v>6370,48 = 4785,38 + 1400,78 + 181,27 + 3,052</v>
      </c>
      <c r="K42" s="21"/>
      <c r="L42" s="19"/>
      <c r="M42" s="22"/>
      <c r="N42" s="21"/>
      <c r="O42" s="19"/>
      <c r="P42" s="22"/>
    </row>
    <row r="43" spans="1:16" ht="17.25" customHeight="1" x14ac:dyDescent="0.3">
      <c r="A43" s="42" t="s">
        <v>24</v>
      </c>
      <c r="B43" s="18"/>
      <c r="C43" s="19"/>
      <c r="D43" s="20"/>
      <c r="E43" s="41"/>
      <c r="F43" s="19"/>
      <c r="G43" s="22"/>
      <c r="H43" s="43"/>
      <c r="I43" s="19"/>
      <c r="J43" s="22"/>
      <c r="K43" s="43"/>
      <c r="L43" s="19"/>
      <c r="M43" s="22"/>
      <c r="N43" s="43"/>
      <c r="O43" s="19"/>
      <c r="P43" s="22"/>
    </row>
    <row r="44" spans="1:16" ht="17.25" customHeight="1" x14ac:dyDescent="0.3">
      <c r="A44" s="39" t="s">
        <v>21</v>
      </c>
      <c r="B44" s="18"/>
      <c r="C44" s="19"/>
      <c r="D44" s="20"/>
      <c r="E44" s="41"/>
      <c r="F44" s="19"/>
      <c r="G44" s="22"/>
      <c r="H44" s="41"/>
      <c r="I44" s="19"/>
      <c r="J44" s="22"/>
      <c r="K44" s="41"/>
      <c r="L44" s="19"/>
      <c r="M44" s="22"/>
      <c r="N44" s="41"/>
      <c r="O44" s="19"/>
      <c r="P44" s="22"/>
    </row>
    <row r="45" spans="1:16" ht="17.25" customHeight="1" x14ac:dyDescent="0.3">
      <c r="A45" s="17" t="s">
        <v>12</v>
      </c>
      <c r="B45" s="18">
        <f>$E$88</f>
        <v>1009.7</v>
      </c>
      <c r="C45" s="19">
        <v>856.65</v>
      </c>
      <c r="D45" s="20">
        <v>3.052</v>
      </c>
      <c r="E45" s="21">
        <v>40.25</v>
      </c>
      <c r="F45" s="19">
        <f>ROUND(IF(B45=0,0,B45+C45+E45+D45),2)</f>
        <v>1909.65</v>
      </c>
      <c r="G45" s="22" t="str">
        <f>CONCATENATE(F45," = ",B45," + ",C45," + ",E45," + ",D45,)</f>
        <v>1909,65 = 1009,7 + 856,65 + 40,25 + 3,052</v>
      </c>
      <c r="H45" s="21">
        <v>38.25</v>
      </c>
      <c r="I45" s="19">
        <f t="shared" si="12"/>
        <v>1907.65</v>
      </c>
      <c r="J45" s="22" t="str">
        <f t="shared" si="13"/>
        <v>1907,65 = 1009,7 + 856,65 + 38,25 + 3,052</v>
      </c>
      <c r="K45" s="21"/>
      <c r="L45" s="19"/>
      <c r="M45" s="22"/>
      <c r="N45" s="21"/>
      <c r="O45" s="19"/>
      <c r="P45" s="22"/>
    </row>
    <row r="46" spans="1:16" ht="17.25" customHeight="1" x14ac:dyDescent="0.3">
      <c r="A46" s="17" t="s">
        <v>13</v>
      </c>
      <c r="B46" s="18">
        <f>$E$88</f>
        <v>1009.7</v>
      </c>
      <c r="C46" s="19">
        <v>1182.68</v>
      </c>
      <c r="D46" s="20">
        <v>3.052</v>
      </c>
      <c r="E46" s="21">
        <v>40.25</v>
      </c>
      <c r="F46" s="19">
        <f>ROUND(IF(B46=0,0,B46+C46+E46+D46),2)</f>
        <v>2235.6799999999998</v>
      </c>
      <c r="G46" s="22" t="str">
        <f>CONCATENATE(F46," = ",B46," + ",C46," + ",E46," + ",D46,)</f>
        <v>2235,68 = 1009,7 + 1182,68 + 40,25 + 3,052</v>
      </c>
      <c r="H46" s="21">
        <v>38.25</v>
      </c>
      <c r="I46" s="19">
        <f t="shared" si="12"/>
        <v>2233.6799999999998</v>
      </c>
      <c r="J46" s="22" t="str">
        <f t="shared" si="13"/>
        <v>2233,68 = 1009,7 + 1182,68 + 38,25 + 3,052</v>
      </c>
      <c r="K46" s="21"/>
      <c r="L46" s="19"/>
      <c r="M46" s="22"/>
      <c r="N46" s="21"/>
      <c r="O46" s="19"/>
      <c r="P46" s="22"/>
    </row>
    <row r="47" spans="1:16" ht="17.25" customHeight="1" x14ac:dyDescent="0.3">
      <c r="A47" s="17" t="s">
        <v>14</v>
      </c>
      <c r="B47" s="18">
        <f>$E$88</f>
        <v>1009.7</v>
      </c>
      <c r="C47" s="19">
        <v>1223.32</v>
      </c>
      <c r="D47" s="20">
        <v>3.052</v>
      </c>
      <c r="E47" s="21">
        <v>40.25</v>
      </c>
      <c r="F47" s="19">
        <f>ROUND(IF(B47=0,0,B47+C47+E47+D47),2)</f>
        <v>2276.3200000000002</v>
      </c>
      <c r="G47" s="22" t="str">
        <f>CONCATENATE(F47," = ",B47," + ",C47," + ",E47," + ",D47,)</f>
        <v>2276,32 = 1009,7 + 1223,32 + 40,25 + 3,052</v>
      </c>
      <c r="H47" s="21">
        <v>38.25</v>
      </c>
      <c r="I47" s="19">
        <f t="shared" si="12"/>
        <v>2274.3200000000002</v>
      </c>
      <c r="J47" s="22" t="str">
        <f t="shared" si="13"/>
        <v>2274,32 = 1009,7 + 1223,32 + 38,25 + 3,052</v>
      </c>
      <c r="K47" s="21"/>
      <c r="L47" s="19"/>
      <c r="M47" s="22"/>
      <c r="N47" s="21"/>
      <c r="O47" s="19"/>
      <c r="P47" s="22"/>
    </row>
    <row r="48" spans="1:16" ht="17.25" customHeight="1" x14ac:dyDescent="0.3">
      <c r="A48" s="17" t="s">
        <v>15</v>
      </c>
      <c r="B48" s="18">
        <f>$E$88</f>
        <v>1009.7</v>
      </c>
      <c r="C48" s="19">
        <v>1400.78</v>
      </c>
      <c r="D48" s="20">
        <v>3.052</v>
      </c>
      <c r="E48" s="21">
        <v>40.25</v>
      </c>
      <c r="F48" s="19">
        <f>ROUND(IF(B48=0,0,B48+C48+E48+D48),2)</f>
        <v>2453.7800000000002</v>
      </c>
      <c r="G48" s="22" t="str">
        <f>CONCATENATE(F48," = ",B48," + ",C48," + ",E48," + ",D48,)</f>
        <v>2453,78 = 1009,7 + 1400,78 + 40,25 + 3,052</v>
      </c>
      <c r="H48" s="21">
        <v>38.25</v>
      </c>
      <c r="I48" s="19">
        <f t="shared" si="12"/>
        <v>2451.7800000000002</v>
      </c>
      <c r="J48" s="22" t="str">
        <f t="shared" si="13"/>
        <v>2451,78 = 1009,7 + 1400,78 + 38,25 + 3,052</v>
      </c>
      <c r="K48" s="21"/>
      <c r="L48" s="19"/>
      <c r="M48" s="22"/>
      <c r="N48" s="21"/>
      <c r="O48" s="19"/>
      <c r="P48" s="22"/>
    </row>
    <row r="49" spans="1:16" ht="17.25" customHeight="1" x14ac:dyDescent="0.3">
      <c r="A49" s="39" t="s">
        <v>25</v>
      </c>
      <c r="B49" s="18"/>
      <c r="C49" s="19"/>
      <c r="D49" s="20"/>
      <c r="E49" s="41"/>
      <c r="F49" s="19"/>
      <c r="G49" s="22"/>
      <c r="H49" s="41"/>
      <c r="I49" s="19"/>
      <c r="J49" s="22"/>
      <c r="K49" s="41"/>
      <c r="L49" s="19"/>
      <c r="M49" s="22"/>
      <c r="N49" s="41"/>
      <c r="O49" s="19"/>
      <c r="P49" s="22"/>
    </row>
    <row r="50" spans="1:16" ht="17.25" customHeight="1" x14ac:dyDescent="0.3">
      <c r="A50" s="17" t="s">
        <v>12</v>
      </c>
      <c r="B50" s="18">
        <f>$E$89</f>
        <v>3212.8</v>
      </c>
      <c r="C50" s="19">
        <v>856.65</v>
      </c>
      <c r="D50" s="20">
        <v>3.052</v>
      </c>
      <c r="E50" s="21">
        <v>128.06</v>
      </c>
      <c r="F50" s="19">
        <f>ROUND(IF(B50=0,0,B50+C50+E50+D50),2)</f>
        <v>4200.5600000000004</v>
      </c>
      <c r="G50" s="22" t="str">
        <f>CONCATENATE(F50," = ",B50," + ",C50," + ",E50," + ",D50,)</f>
        <v>4200,56 = 3212,8 + 856,65 + 128,06 + 3,052</v>
      </c>
      <c r="H50" s="21">
        <v>121.7</v>
      </c>
      <c r="I50" s="19">
        <f>ROUND(IF(H50=0,0,B50+C50+D50+H50),2)</f>
        <v>4194.2</v>
      </c>
      <c r="J50" s="22" t="str">
        <f t="shared" si="13"/>
        <v>4194,2 = 3212,8 + 856,65 + 121,7 + 3,052</v>
      </c>
      <c r="K50" s="21"/>
      <c r="L50" s="19"/>
      <c r="M50" s="22"/>
      <c r="N50" s="21"/>
      <c r="O50" s="19"/>
      <c r="P50" s="22"/>
    </row>
    <row r="51" spans="1:16" ht="17.25" customHeight="1" x14ac:dyDescent="0.3">
      <c r="A51" s="17" t="s">
        <v>13</v>
      </c>
      <c r="B51" s="18">
        <f>$E$89</f>
        <v>3212.8</v>
      </c>
      <c r="C51" s="19">
        <v>1182.68</v>
      </c>
      <c r="D51" s="20">
        <v>3.052</v>
      </c>
      <c r="E51" s="21">
        <v>128.06</v>
      </c>
      <c r="F51" s="19">
        <f>ROUND(IF(B51=0,0,B51+C51+E51+D51),2)</f>
        <v>4526.59</v>
      </c>
      <c r="G51" s="22" t="str">
        <f>CONCATENATE(F51," = ",B51," + ",C51," + ",E51," + ",D51,)</f>
        <v>4526,59 = 3212,8 + 1182,68 + 128,06 + 3,052</v>
      </c>
      <c r="H51" s="21">
        <v>121.7</v>
      </c>
      <c r="I51" s="19">
        <f t="shared" si="12"/>
        <v>4520.2299999999996</v>
      </c>
      <c r="J51" s="22" t="str">
        <f t="shared" si="13"/>
        <v>4520,23 = 3212,8 + 1182,68 + 121,7 + 3,052</v>
      </c>
      <c r="K51" s="21"/>
      <c r="L51" s="19"/>
      <c r="M51" s="22"/>
      <c r="N51" s="21"/>
      <c r="O51" s="19"/>
      <c r="P51" s="22"/>
    </row>
    <row r="52" spans="1:16" ht="17.25" customHeight="1" x14ac:dyDescent="0.3">
      <c r="A52" s="17" t="s">
        <v>14</v>
      </c>
      <c r="B52" s="18">
        <f>$E$89</f>
        <v>3212.8</v>
      </c>
      <c r="C52" s="19">
        <v>1223.32</v>
      </c>
      <c r="D52" s="20">
        <v>3.052</v>
      </c>
      <c r="E52" s="21">
        <v>128.06</v>
      </c>
      <c r="F52" s="19">
        <f>ROUND(IF(B52=0,0,B52+C52+E52+D52),2)</f>
        <v>4567.2299999999996</v>
      </c>
      <c r="G52" s="22" t="str">
        <f>CONCATENATE(F52," = ",B52," + ",C52," + ",E52," + ",D52,)</f>
        <v>4567,23 = 3212,8 + 1223,32 + 128,06 + 3,052</v>
      </c>
      <c r="H52" s="21">
        <v>121.7</v>
      </c>
      <c r="I52" s="19">
        <f t="shared" si="12"/>
        <v>4560.87</v>
      </c>
      <c r="J52" s="22" t="str">
        <f t="shared" si="13"/>
        <v>4560,87 = 3212,8 + 1223,32 + 121,7 + 3,052</v>
      </c>
      <c r="K52" s="21"/>
      <c r="L52" s="19"/>
      <c r="M52" s="22"/>
      <c r="N52" s="21"/>
      <c r="O52" s="19"/>
      <c r="P52" s="22"/>
    </row>
    <row r="53" spans="1:16" ht="17.25" customHeight="1" thickBot="1" x14ac:dyDescent="0.35">
      <c r="A53" s="23" t="s">
        <v>15</v>
      </c>
      <c r="B53" s="24">
        <f>$E$89</f>
        <v>3212.8</v>
      </c>
      <c r="C53" s="25">
        <v>1400.78</v>
      </c>
      <c r="D53" s="26">
        <v>3.052</v>
      </c>
      <c r="E53" s="27">
        <v>128.06</v>
      </c>
      <c r="F53" s="25">
        <f>ROUND(IF(B53=0,0,B53+C53+E53+D53),2)</f>
        <v>4744.6899999999996</v>
      </c>
      <c r="G53" s="28" t="str">
        <f>CONCATENATE(F53," = ",B53," + ",C53," + ",E53," + ",D53,)</f>
        <v>4744,69 = 3212,8 + 1400,78 + 128,06 + 3,052</v>
      </c>
      <c r="H53" s="27">
        <v>121.7</v>
      </c>
      <c r="I53" s="25">
        <f t="shared" si="12"/>
        <v>4738.33</v>
      </c>
      <c r="J53" s="28" t="str">
        <f t="shared" si="13"/>
        <v>4738,33 = 3212,8 + 1400,78 + 121,7 + 3,052</v>
      </c>
      <c r="K53" s="27"/>
      <c r="L53" s="25"/>
      <c r="M53" s="28"/>
      <c r="N53" s="27"/>
      <c r="O53" s="25"/>
      <c r="P53" s="28"/>
    </row>
    <row r="54" spans="1:16" ht="17.25" customHeight="1" thickBot="1" x14ac:dyDescent="0.35">
      <c r="A54" s="123" t="s">
        <v>26</v>
      </c>
      <c r="B54" s="123"/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</row>
    <row r="55" spans="1:16" ht="17.25" customHeight="1" x14ac:dyDescent="0.3">
      <c r="A55" s="11" t="s">
        <v>27</v>
      </c>
      <c r="B55" s="44"/>
      <c r="C55" s="45"/>
      <c r="D55" s="46"/>
      <c r="E55" s="44"/>
      <c r="F55" s="45"/>
      <c r="G55" s="47"/>
      <c r="H55" s="48"/>
      <c r="I55" s="49"/>
      <c r="J55" s="50"/>
      <c r="K55" s="51"/>
      <c r="L55" s="49"/>
      <c r="M55" s="50"/>
      <c r="N55" s="48"/>
      <c r="O55" s="49"/>
      <c r="P55" s="50"/>
    </row>
    <row r="56" spans="1:16" ht="17.25" customHeight="1" x14ac:dyDescent="0.3">
      <c r="A56" s="17" t="s">
        <v>12</v>
      </c>
      <c r="B56" s="18">
        <f>$A$79</f>
        <v>1032.02</v>
      </c>
      <c r="C56" s="52">
        <v>856.65</v>
      </c>
      <c r="D56" s="20">
        <v>3.052</v>
      </c>
      <c r="E56" s="21">
        <v>41.14</v>
      </c>
      <c r="F56" s="19">
        <f t="shared" ref="F56:F60" si="14">ROUND(IF(B56=0,0,B56+C56+E56+D56),2)</f>
        <v>1932.86</v>
      </c>
      <c r="G56" s="22" t="str">
        <f>CONCATENATE(F56," = ",B56," + ",C56," + ",E56," + ",D56,)</f>
        <v>1932,86 = 1032,02 + 856,65 + 41,14 + 3,052</v>
      </c>
      <c r="H56" s="21">
        <v>39.090000000000003</v>
      </c>
      <c r="I56" s="19">
        <f t="shared" ref="I56:I60" si="15">ROUND(IF(H56=0,0,B56+C56+D56+H56),2)</f>
        <v>1930.81</v>
      </c>
      <c r="J56" s="22" t="str">
        <f t="shared" ref="J56:J59" si="16">CONCATENATE(I56," = ",B56," + ",C56," + ",H56," + ",D56,)</f>
        <v>1930,81 = 1032,02 + 856,65 + 39,09 + 3,052</v>
      </c>
      <c r="K56" s="21">
        <v>24.79</v>
      </c>
      <c r="L56" s="19">
        <f t="shared" ref="L56:L60" si="17">ROUND(IF(B56=0,0,B56+C56+D56+K56),2)</f>
        <v>1916.51</v>
      </c>
      <c r="M56" s="22" t="str">
        <f t="shared" ref="M56:M59" si="18">CONCATENATE(L56," = ",B56," + ",C56," + ",K56," + ",D56,)</f>
        <v>1916,51 = 1032,02 + 856,65 + 24,79 + 3,052</v>
      </c>
      <c r="N56" s="21">
        <v>13.5</v>
      </c>
      <c r="O56" s="19">
        <f t="shared" ref="O56:O60" si="19">ROUND(IF(B56=0,0,B56+C56+D56+N56),2)</f>
        <v>1905.22</v>
      </c>
      <c r="P56" s="22" t="str">
        <f t="shared" ref="P56:P59" si="20">CONCATENATE(O56," = ",B56," + ",C56," + ",N56," + ",D56,)</f>
        <v>1905,22 = 1032,02 + 856,65 + 13,5 + 3,052</v>
      </c>
    </row>
    <row r="57" spans="1:16" ht="17.25" customHeight="1" x14ac:dyDescent="0.3">
      <c r="A57" s="17" t="s">
        <v>13</v>
      </c>
      <c r="B57" s="18">
        <f>$A$79</f>
        <v>1032.02</v>
      </c>
      <c r="C57" s="52">
        <v>1182.68</v>
      </c>
      <c r="D57" s="20">
        <v>3.052</v>
      </c>
      <c r="E57" s="21">
        <v>41.14</v>
      </c>
      <c r="F57" s="19">
        <f t="shared" si="14"/>
        <v>2258.89</v>
      </c>
      <c r="G57" s="22" t="str">
        <f>CONCATENATE(F57," = ",B57," + ",C57," + ",E57," + ",D57,)</f>
        <v>2258,89 = 1032,02 + 1182,68 + 41,14 + 3,052</v>
      </c>
      <c r="H57" s="21">
        <v>39.090000000000003</v>
      </c>
      <c r="I57" s="19">
        <f t="shared" si="15"/>
        <v>2256.84</v>
      </c>
      <c r="J57" s="22" t="str">
        <f t="shared" si="16"/>
        <v>2256,84 = 1032,02 + 1182,68 + 39,09 + 3,052</v>
      </c>
      <c r="K57" s="21">
        <v>24.79</v>
      </c>
      <c r="L57" s="19">
        <f t="shared" si="17"/>
        <v>2242.54</v>
      </c>
      <c r="M57" s="22" t="str">
        <f t="shared" si="18"/>
        <v>2242,54 = 1032,02 + 1182,68 + 24,79 + 3,052</v>
      </c>
      <c r="N57" s="21">
        <v>13.5</v>
      </c>
      <c r="O57" s="19">
        <f t="shared" si="19"/>
        <v>2231.25</v>
      </c>
      <c r="P57" s="22" t="str">
        <f t="shared" si="20"/>
        <v>2231,25 = 1032,02 + 1182,68 + 13,5 + 3,052</v>
      </c>
    </row>
    <row r="58" spans="1:16" ht="17.25" customHeight="1" x14ac:dyDescent="0.3">
      <c r="A58" s="17" t="s">
        <v>14</v>
      </c>
      <c r="B58" s="18">
        <f>$A$79</f>
        <v>1032.02</v>
      </c>
      <c r="C58" s="52">
        <v>1223.32</v>
      </c>
      <c r="D58" s="20">
        <v>3.052</v>
      </c>
      <c r="E58" s="21">
        <v>41.14</v>
      </c>
      <c r="F58" s="19">
        <f t="shared" si="14"/>
        <v>2299.5300000000002</v>
      </c>
      <c r="G58" s="22" t="str">
        <f>CONCATENATE(F58," = ",B58," + ",C58," + ",E58," + ",D58,)</f>
        <v>2299,53 = 1032,02 + 1223,32 + 41,14 + 3,052</v>
      </c>
      <c r="H58" s="21">
        <v>39.090000000000003</v>
      </c>
      <c r="I58" s="19">
        <f t="shared" si="15"/>
        <v>2297.48</v>
      </c>
      <c r="J58" s="22" t="str">
        <f t="shared" si="16"/>
        <v>2297,48 = 1032,02 + 1223,32 + 39,09 + 3,052</v>
      </c>
      <c r="K58" s="21">
        <v>24.79</v>
      </c>
      <c r="L58" s="19">
        <f t="shared" si="17"/>
        <v>2283.1799999999998</v>
      </c>
      <c r="M58" s="22" t="str">
        <f t="shared" si="18"/>
        <v>2283,18 = 1032,02 + 1223,32 + 24,79 + 3,052</v>
      </c>
      <c r="N58" s="21">
        <v>13.5</v>
      </c>
      <c r="O58" s="19">
        <f t="shared" si="19"/>
        <v>2271.89</v>
      </c>
      <c r="P58" s="22" t="str">
        <f t="shared" si="20"/>
        <v>2271,89 = 1032,02 + 1223,32 + 13,5 + 3,052</v>
      </c>
    </row>
    <row r="59" spans="1:16" ht="17.25" customHeight="1" x14ac:dyDescent="0.3">
      <c r="A59" s="17" t="s">
        <v>15</v>
      </c>
      <c r="B59" s="18">
        <f>$A$79</f>
        <v>1032.02</v>
      </c>
      <c r="C59" s="52">
        <v>1400.78</v>
      </c>
      <c r="D59" s="20">
        <v>3.052</v>
      </c>
      <c r="E59" s="21">
        <v>41.14</v>
      </c>
      <c r="F59" s="19">
        <f t="shared" si="14"/>
        <v>2476.9899999999998</v>
      </c>
      <c r="G59" s="22" t="str">
        <f>CONCATENATE(F59," = ",B59," + ",C59," + ",E59," + ",D59,)</f>
        <v>2476,99 = 1032,02 + 1400,78 + 41,14 + 3,052</v>
      </c>
      <c r="H59" s="21">
        <v>39.090000000000003</v>
      </c>
      <c r="I59" s="19">
        <f t="shared" si="15"/>
        <v>2474.94</v>
      </c>
      <c r="J59" s="22" t="str">
        <f t="shared" si="16"/>
        <v>2474,94 = 1032,02 + 1400,78 + 39,09 + 3,052</v>
      </c>
      <c r="K59" s="21">
        <v>24.79</v>
      </c>
      <c r="L59" s="19">
        <f t="shared" si="17"/>
        <v>2460.64</v>
      </c>
      <c r="M59" s="22" t="str">
        <f t="shared" si="18"/>
        <v>2460,64 = 1032,02 + 1400,78 + 24,79 + 3,052</v>
      </c>
      <c r="N59" s="21">
        <v>13.5</v>
      </c>
      <c r="O59" s="19">
        <f t="shared" si="19"/>
        <v>2449.35</v>
      </c>
      <c r="P59" s="22" t="str">
        <f t="shared" si="20"/>
        <v>2449,35 = 1032,02 + 1400,78 + 13,5 + 3,052</v>
      </c>
    </row>
    <row r="60" spans="1:16" ht="17.25" customHeight="1" x14ac:dyDescent="0.3">
      <c r="A60" s="17" t="s">
        <v>28</v>
      </c>
      <c r="B60" s="18">
        <f>A81</f>
        <v>557699.73</v>
      </c>
      <c r="C60" s="53"/>
      <c r="D60" s="54"/>
      <c r="E60" s="21">
        <v>22229.91</v>
      </c>
      <c r="F60" s="19">
        <f t="shared" si="14"/>
        <v>579929.64</v>
      </c>
      <c r="G60" s="22" t="str">
        <f>CONCATENATE(F60," = ",B60," + ",E60,)</f>
        <v>579929,64 = 557699,73 + 22229,91</v>
      </c>
      <c r="H60" s="21">
        <v>21125.67</v>
      </c>
      <c r="I60" s="19">
        <f t="shared" si="15"/>
        <v>578825.4</v>
      </c>
      <c r="J60" s="22" t="str">
        <f>CONCATENATE(I60," = ",B60,," + ",H60,,)</f>
        <v>578825,4 = 557699,73 + 21125,67</v>
      </c>
      <c r="K60" s="21">
        <v>13395.95</v>
      </c>
      <c r="L60" s="19">
        <f t="shared" si="17"/>
        <v>571095.68000000005</v>
      </c>
      <c r="M60" s="22" t="str">
        <f>CONCATENATE(L60," = ",B60," + ",K60)</f>
        <v>571095,68 = 557699,73 + 13395,95</v>
      </c>
      <c r="N60" s="21">
        <v>7294.71</v>
      </c>
      <c r="O60" s="19">
        <f t="shared" si="19"/>
        <v>564994.43999999994</v>
      </c>
      <c r="P60" s="22" t="str">
        <f>CONCATENATE(O60," = ",B60," + ",N60)</f>
        <v>564994,44 = 557699,73 + 7294,71</v>
      </c>
    </row>
    <row r="61" spans="1:16" ht="17.25" customHeight="1" thickBot="1" x14ac:dyDescent="0.35">
      <c r="A61" s="123" t="s">
        <v>29</v>
      </c>
      <c r="B61" s="123"/>
      <c r="C61" s="123"/>
      <c r="D61" s="123"/>
      <c r="E61" s="124"/>
      <c r="F61" s="124"/>
      <c r="G61" s="124"/>
      <c r="H61" s="123"/>
      <c r="I61" s="123"/>
      <c r="J61" s="123"/>
      <c r="K61" s="123"/>
      <c r="L61" s="123"/>
      <c r="M61" s="123"/>
      <c r="N61" s="123"/>
      <c r="O61" s="123"/>
      <c r="P61" s="123"/>
    </row>
    <row r="62" spans="1:16" ht="17.25" customHeight="1" x14ac:dyDescent="0.3">
      <c r="A62" s="55" t="s">
        <v>27</v>
      </c>
      <c r="B62" s="56"/>
      <c r="C62" s="45"/>
      <c r="D62" s="47"/>
      <c r="E62" s="44"/>
      <c r="F62" s="45"/>
      <c r="G62" s="47"/>
      <c r="H62" s="51"/>
      <c r="I62" s="49"/>
      <c r="J62" s="50"/>
      <c r="K62" s="51"/>
      <c r="L62" s="49"/>
      <c r="M62" s="50"/>
      <c r="N62" s="51"/>
      <c r="O62" s="49"/>
      <c r="P62" s="50"/>
    </row>
    <row r="63" spans="1:16" ht="17.25" customHeight="1" x14ac:dyDescent="0.3">
      <c r="A63" s="57" t="s">
        <v>12</v>
      </c>
      <c r="B63" s="58">
        <f>$A$79</f>
        <v>1032.02</v>
      </c>
      <c r="C63" s="52">
        <v>85.12</v>
      </c>
      <c r="D63" s="20">
        <v>3.052</v>
      </c>
      <c r="E63" s="21">
        <v>41.14</v>
      </c>
      <c r="F63" s="19">
        <f t="shared" ref="F63:F68" si="21">ROUND(IF(B63=0,0,B63+C63+E63+D63),2)</f>
        <v>1161.33</v>
      </c>
      <c r="G63" s="22" t="str">
        <f>CONCATENATE(F63," = ",B63," + ",C63," + ",E63," + ",D63,)</f>
        <v>1161,33 = 1032,02 + 85,12 + 41,14 + 3,052</v>
      </c>
      <c r="H63" s="21">
        <v>39.090000000000003</v>
      </c>
      <c r="I63" s="19">
        <f>ROUND(IF(H63=0,0,B63+C63+D63+H63),2)</f>
        <v>1159.28</v>
      </c>
      <c r="J63" s="22" t="str">
        <f t="shared" ref="J63:J67" si="22">CONCATENATE(I63," = ",B63," + ",C63," + ",H63," + ",D63,)</f>
        <v>1159,28 = 1032,02 + 85,12 + 39,09 + 3,052</v>
      </c>
      <c r="K63" s="21">
        <v>24.79</v>
      </c>
      <c r="L63" s="19">
        <f t="shared" ref="L63:L68" si="23">ROUND(IF(B63=0,0,B63+C63+D63+K63),2)</f>
        <v>1144.98</v>
      </c>
      <c r="M63" s="22" t="str">
        <f t="shared" ref="M63:M67" si="24">CONCATENATE(L63," = ",B63," + ",C63," + ",K63," + ",D63,)</f>
        <v>1144,98 = 1032,02 + 85,12 + 24,79 + 3,052</v>
      </c>
      <c r="N63" s="21">
        <v>13.5</v>
      </c>
      <c r="O63" s="19">
        <f t="shared" ref="O63:O68" si="25">ROUND(IF(B63=0,0,B63+C63+D63+N63),2)</f>
        <v>1133.69</v>
      </c>
      <c r="P63" s="22" t="str">
        <f t="shared" ref="P63:P67" si="26">CONCATENATE(O63," = ",B63," + ",C63," + ",N63," + ",D63,)</f>
        <v>1133,69 = 1032,02 + 85,12 + 13,5 + 3,052</v>
      </c>
    </row>
    <row r="64" spans="1:16" ht="17.25" customHeight="1" x14ac:dyDescent="0.3">
      <c r="A64" s="57" t="s">
        <v>13</v>
      </c>
      <c r="B64" s="58">
        <f>$A$79</f>
        <v>1032.02</v>
      </c>
      <c r="C64" s="52">
        <v>120.31</v>
      </c>
      <c r="D64" s="20">
        <v>3.052</v>
      </c>
      <c r="E64" s="21">
        <v>41.14</v>
      </c>
      <c r="F64" s="19">
        <f t="shared" si="21"/>
        <v>1196.52</v>
      </c>
      <c r="G64" s="22" t="str">
        <f>CONCATENATE(F64," = ",B64," + ",C64," + ",E64," + ",D64,)</f>
        <v>1196,52 = 1032,02 + 120,31 + 41,14 + 3,052</v>
      </c>
      <c r="H64" s="21">
        <v>39.090000000000003</v>
      </c>
      <c r="I64" s="19">
        <f t="shared" ref="I64:I68" si="27">ROUND(IF(H64=0,0,B64+C64+D64+H64),2)</f>
        <v>1194.47</v>
      </c>
      <c r="J64" s="22" t="str">
        <f t="shared" si="22"/>
        <v>1194,47 = 1032,02 + 120,31 + 39,09 + 3,052</v>
      </c>
      <c r="K64" s="21">
        <v>24.79</v>
      </c>
      <c r="L64" s="19">
        <f t="shared" si="23"/>
        <v>1180.17</v>
      </c>
      <c r="M64" s="22" t="str">
        <f t="shared" si="24"/>
        <v>1180,17 = 1032,02 + 120,31 + 24,79 + 3,052</v>
      </c>
      <c r="N64" s="21">
        <v>13.5</v>
      </c>
      <c r="O64" s="19">
        <f t="shared" si="25"/>
        <v>1168.8800000000001</v>
      </c>
      <c r="P64" s="22" t="str">
        <f t="shared" si="26"/>
        <v>1168,88 = 1032,02 + 120,31 + 13,5 + 3,052</v>
      </c>
    </row>
    <row r="65" spans="1:35" ht="17.25" customHeight="1" x14ac:dyDescent="0.3">
      <c r="A65" s="57" t="s">
        <v>14</v>
      </c>
      <c r="B65" s="58">
        <f>$A$79</f>
        <v>1032.02</v>
      </c>
      <c r="C65" s="52">
        <v>192.18</v>
      </c>
      <c r="D65" s="20">
        <v>3.052</v>
      </c>
      <c r="E65" s="21">
        <v>41.14</v>
      </c>
      <c r="F65" s="19">
        <f t="shared" si="21"/>
        <v>1268.3900000000001</v>
      </c>
      <c r="G65" s="22" t="str">
        <f>CONCATENATE(F65," = ",B65," + ",C65," + ",E65," + ",D65,)</f>
        <v>1268,39 = 1032,02 + 192,18 + 41,14 + 3,052</v>
      </c>
      <c r="H65" s="21">
        <v>39.090000000000003</v>
      </c>
      <c r="I65" s="19">
        <f t="shared" si="27"/>
        <v>1266.3399999999999</v>
      </c>
      <c r="J65" s="22" t="str">
        <f t="shared" si="22"/>
        <v>1266,34 = 1032,02 + 192,18 + 39,09 + 3,052</v>
      </c>
      <c r="K65" s="21">
        <v>24.79</v>
      </c>
      <c r="L65" s="19">
        <f t="shared" si="23"/>
        <v>1252.04</v>
      </c>
      <c r="M65" s="22" t="str">
        <f t="shared" si="24"/>
        <v>1252,04 = 1032,02 + 192,18 + 24,79 + 3,052</v>
      </c>
      <c r="N65" s="21">
        <v>13.5</v>
      </c>
      <c r="O65" s="19">
        <f t="shared" si="25"/>
        <v>1240.75</v>
      </c>
      <c r="P65" s="22" t="str">
        <f t="shared" si="26"/>
        <v>1240,75 = 1032,02 + 192,18 + 13,5 + 3,052</v>
      </c>
    </row>
    <row r="66" spans="1:35" ht="17.25" customHeight="1" x14ac:dyDescent="0.3">
      <c r="A66" s="57" t="s">
        <v>15</v>
      </c>
      <c r="B66" s="58">
        <f>$A$79</f>
        <v>1032.02</v>
      </c>
      <c r="C66" s="52">
        <v>335.32</v>
      </c>
      <c r="D66" s="20">
        <v>3.052</v>
      </c>
      <c r="E66" s="21">
        <v>41.14</v>
      </c>
      <c r="F66" s="19">
        <f t="shared" si="21"/>
        <v>1411.53</v>
      </c>
      <c r="G66" s="22" t="str">
        <f>CONCATENATE(F66," = ",B66," + ",C66," + ",E66," + ",D66,)</f>
        <v>1411,53 = 1032,02 + 335,32 + 41,14 + 3,052</v>
      </c>
      <c r="H66" s="21">
        <v>39.090000000000003</v>
      </c>
      <c r="I66" s="19">
        <f t="shared" si="27"/>
        <v>1409.48</v>
      </c>
      <c r="J66" s="22" t="str">
        <f t="shared" si="22"/>
        <v>1409,48 = 1032,02 + 335,32 + 39,09 + 3,052</v>
      </c>
      <c r="K66" s="21">
        <v>24.79</v>
      </c>
      <c r="L66" s="19">
        <f t="shared" si="23"/>
        <v>1395.18</v>
      </c>
      <c r="M66" s="22" t="str">
        <f t="shared" si="24"/>
        <v>1395,18 = 1032,02 + 335,32 + 24,79 + 3,052</v>
      </c>
      <c r="N66" s="21">
        <v>13.5</v>
      </c>
      <c r="O66" s="19">
        <f t="shared" si="25"/>
        <v>1383.89</v>
      </c>
      <c r="P66" s="22" t="str">
        <f t="shared" si="26"/>
        <v>1383,89 = 1032,02 + 335,32 + 13,5 + 3,052</v>
      </c>
    </row>
    <row r="67" spans="1:35" ht="17.25" customHeight="1" x14ac:dyDescent="0.3">
      <c r="A67" s="57" t="s">
        <v>30</v>
      </c>
      <c r="B67" s="58">
        <f>$A$79</f>
        <v>1032.02</v>
      </c>
      <c r="C67" s="52">
        <v>0</v>
      </c>
      <c r="D67" s="20">
        <v>3.052</v>
      </c>
      <c r="E67" s="21">
        <v>41.14</v>
      </c>
      <c r="F67" s="19">
        <f t="shared" si="21"/>
        <v>1076.21</v>
      </c>
      <c r="G67" s="22" t="str">
        <f>CONCATENATE(F67," = ",B67," + ",C67," + ",E67," + ",D67,)</f>
        <v>1076,21 = 1032,02 + 0 + 41,14 + 3,052</v>
      </c>
      <c r="H67" s="21">
        <v>39.090000000000003</v>
      </c>
      <c r="I67" s="19">
        <f t="shared" si="27"/>
        <v>1074.1600000000001</v>
      </c>
      <c r="J67" s="22" t="str">
        <f t="shared" si="22"/>
        <v>1074,16 = 1032,02 + 0 + 39,09 + 3,052</v>
      </c>
      <c r="K67" s="21">
        <v>24.79</v>
      </c>
      <c r="L67" s="19">
        <f t="shared" si="23"/>
        <v>1059.8599999999999</v>
      </c>
      <c r="M67" s="22" t="str">
        <f t="shared" si="24"/>
        <v>1059,86 = 1032,02 + 0 + 24,79 + 3,052</v>
      </c>
      <c r="N67" s="21">
        <v>13.5</v>
      </c>
      <c r="O67" s="19">
        <f t="shared" si="25"/>
        <v>1048.57</v>
      </c>
      <c r="P67" s="22" t="str">
        <f t="shared" si="26"/>
        <v>1048,57 = 1032,02 + 0 + 13,5 + 3,052</v>
      </c>
    </row>
    <row r="68" spans="1:35" ht="17.25" customHeight="1" x14ac:dyDescent="0.3">
      <c r="A68" s="57" t="s">
        <v>31</v>
      </c>
      <c r="B68" s="58">
        <f>A81</f>
        <v>557699.73</v>
      </c>
      <c r="C68" s="52"/>
      <c r="D68" s="20"/>
      <c r="E68" s="21">
        <v>22229.91</v>
      </c>
      <c r="F68" s="19">
        <f t="shared" si="21"/>
        <v>579929.64</v>
      </c>
      <c r="G68" s="22" t="str">
        <f>CONCATENATE(F68," = ",B68," + ",E68,)</f>
        <v>579929,64 = 557699,73 + 22229,91</v>
      </c>
      <c r="H68" s="21">
        <v>21125.67</v>
      </c>
      <c r="I68" s="19">
        <f t="shared" si="27"/>
        <v>578825.4</v>
      </c>
      <c r="J68" s="22" t="str">
        <f>CONCATENATE(I68," = ",B68,," + ",H68,,)</f>
        <v>578825,4 = 557699,73 + 21125,67</v>
      </c>
      <c r="K68" s="21">
        <v>13395.95</v>
      </c>
      <c r="L68" s="19">
        <f t="shared" si="23"/>
        <v>571095.68000000005</v>
      </c>
      <c r="M68" s="22" t="str">
        <f>CONCATENATE(L68," = ",B68," + ",K68)</f>
        <v>571095,68 = 557699,73 + 13395,95</v>
      </c>
      <c r="N68" s="21">
        <v>7294.71</v>
      </c>
      <c r="O68" s="19">
        <f t="shared" si="25"/>
        <v>564994.43999999994</v>
      </c>
      <c r="P68" s="22" t="str">
        <f>CONCATENATE(O68," = ",B68," + ",N68)</f>
        <v>564994,44 = 557699,73 + 7294,71</v>
      </c>
    </row>
    <row r="69" spans="1:35" ht="17.25" customHeight="1" x14ac:dyDescent="0.3">
      <c r="A69" s="57" t="s">
        <v>32</v>
      </c>
      <c r="B69" s="59"/>
      <c r="C69" s="60"/>
      <c r="D69" s="61"/>
      <c r="E69" s="62"/>
      <c r="F69" s="63"/>
      <c r="G69" s="64"/>
      <c r="H69" s="65"/>
      <c r="I69" s="66"/>
      <c r="J69" s="67"/>
      <c r="K69" s="65"/>
      <c r="L69" s="66"/>
      <c r="M69" s="67"/>
      <c r="N69" s="65"/>
      <c r="O69" s="68"/>
      <c r="P69" s="67"/>
    </row>
    <row r="70" spans="1:35" ht="17.25" customHeight="1" x14ac:dyDescent="0.3">
      <c r="A70" s="57" t="s">
        <v>12</v>
      </c>
      <c r="B70" s="59"/>
      <c r="C70" s="69">
        <v>512656.88</v>
      </c>
      <c r="D70" s="70"/>
      <c r="E70" s="71"/>
      <c r="F70" s="69">
        <f>C70</f>
        <v>512656.88</v>
      </c>
      <c r="G70" s="22" t="str">
        <f>CONCATENATE(F70," = ",C70)</f>
        <v>512656,88 = 512656,88</v>
      </c>
      <c r="H70" s="72"/>
      <c r="I70" s="73">
        <f>C70</f>
        <v>512656.88</v>
      </c>
      <c r="J70" s="22" t="str">
        <f>CONCATENATE(I70," = ",C70,)</f>
        <v>512656,88 = 512656,88</v>
      </c>
      <c r="K70" s="72"/>
      <c r="L70" s="73">
        <f>C70</f>
        <v>512656.88</v>
      </c>
      <c r="M70" s="22" t="str">
        <f>CONCATENATE(L70," = ",C70,)</f>
        <v>512656,88 = 512656,88</v>
      </c>
      <c r="N70" s="72"/>
      <c r="O70" s="73">
        <f>C70</f>
        <v>512656.88</v>
      </c>
      <c r="P70" s="22" t="str">
        <f>CONCATENATE(O70," = ",C70,)</f>
        <v>512656,88 = 512656,88</v>
      </c>
    </row>
    <row r="71" spans="1:35" ht="17.25" customHeight="1" x14ac:dyDescent="0.3">
      <c r="A71" s="57" t="s">
        <v>13</v>
      </c>
      <c r="B71" s="59"/>
      <c r="C71" s="69">
        <v>698287.82</v>
      </c>
      <c r="D71" s="70"/>
      <c r="E71" s="71"/>
      <c r="F71" s="69">
        <f t="shared" ref="F71:F74" si="28">C71</f>
        <v>698287.82</v>
      </c>
      <c r="G71" s="22" t="str">
        <f t="shared" ref="G71:G74" si="29">CONCATENATE(F71," = ",C71)</f>
        <v>698287,82 = 698287,82</v>
      </c>
      <c r="H71" s="72"/>
      <c r="I71" s="73">
        <f t="shared" ref="I71:I73" si="30">C71</f>
        <v>698287.82</v>
      </c>
      <c r="J71" s="22" t="str">
        <f t="shared" ref="J71:J74" si="31">CONCATENATE(I71," = ",C71,)</f>
        <v>698287,82 = 698287,82</v>
      </c>
      <c r="K71" s="72"/>
      <c r="L71" s="73">
        <f t="shared" ref="L71:L74" si="32">C71</f>
        <v>698287.82</v>
      </c>
      <c r="M71" s="22" t="str">
        <f t="shared" ref="M71:M74" si="33">CONCATENATE(L71," = ",C71,)</f>
        <v>698287,82 = 698287,82</v>
      </c>
      <c r="N71" s="72"/>
      <c r="O71" s="73">
        <f t="shared" ref="O71:O74" si="34">C71</f>
        <v>698287.82</v>
      </c>
      <c r="P71" s="22" t="str">
        <f t="shared" ref="P71:P74" si="35">CONCATENATE(O71," = ",C71,)</f>
        <v>698287,82 = 698287,82</v>
      </c>
    </row>
    <row r="72" spans="1:35" ht="17.25" customHeight="1" x14ac:dyDescent="0.3">
      <c r="A72" s="57" t="s">
        <v>14</v>
      </c>
      <c r="B72" s="59"/>
      <c r="C72" s="69">
        <v>676533.75</v>
      </c>
      <c r="D72" s="74"/>
      <c r="E72" s="71"/>
      <c r="F72" s="69">
        <f t="shared" si="28"/>
        <v>676533.75</v>
      </c>
      <c r="G72" s="22" t="str">
        <f t="shared" si="29"/>
        <v>676533,75 = 676533,75</v>
      </c>
      <c r="H72" s="72"/>
      <c r="I72" s="73">
        <f t="shared" si="30"/>
        <v>676533.75</v>
      </c>
      <c r="J72" s="22" t="str">
        <f t="shared" si="31"/>
        <v>676533,75 = 676533,75</v>
      </c>
      <c r="K72" s="72"/>
      <c r="L72" s="73">
        <f t="shared" si="32"/>
        <v>676533.75</v>
      </c>
      <c r="M72" s="22" t="str">
        <f t="shared" si="33"/>
        <v>676533,75 = 676533,75</v>
      </c>
      <c r="N72" s="72"/>
      <c r="O72" s="73">
        <f t="shared" si="34"/>
        <v>676533.75</v>
      </c>
      <c r="P72" s="22" t="str">
        <f t="shared" si="35"/>
        <v>676533,75 = 676533,75</v>
      </c>
    </row>
    <row r="73" spans="1:35" ht="17.25" customHeight="1" x14ac:dyDescent="0.3">
      <c r="A73" s="57" t="s">
        <v>15</v>
      </c>
      <c r="B73" s="59"/>
      <c r="C73" s="69">
        <v>669837.42000000004</v>
      </c>
      <c r="D73" s="74"/>
      <c r="E73" s="71"/>
      <c r="F73" s="69">
        <f t="shared" si="28"/>
        <v>669837.42000000004</v>
      </c>
      <c r="G73" s="22" t="str">
        <f t="shared" si="29"/>
        <v>669837,42 = 669837,42</v>
      </c>
      <c r="H73" s="72"/>
      <c r="I73" s="73">
        <f t="shared" si="30"/>
        <v>669837.42000000004</v>
      </c>
      <c r="J73" s="22" t="str">
        <f t="shared" si="31"/>
        <v>669837,42 = 669837,42</v>
      </c>
      <c r="K73" s="72"/>
      <c r="L73" s="73">
        <f t="shared" si="32"/>
        <v>669837.42000000004</v>
      </c>
      <c r="M73" s="22" t="str">
        <f t="shared" si="33"/>
        <v>669837,42 = 669837,42</v>
      </c>
      <c r="N73" s="72"/>
      <c r="O73" s="73">
        <f t="shared" si="34"/>
        <v>669837.42000000004</v>
      </c>
      <c r="P73" s="22" t="str">
        <f t="shared" si="35"/>
        <v>669837,42 = 669837,42</v>
      </c>
    </row>
    <row r="74" spans="1:35" ht="17.25" customHeight="1" thickBot="1" x14ac:dyDescent="0.35">
      <c r="A74" s="75" t="s">
        <v>30</v>
      </c>
      <c r="B74" s="76"/>
      <c r="C74" s="77">
        <v>512656.88</v>
      </c>
      <c r="D74" s="78"/>
      <c r="E74" s="79"/>
      <c r="F74" s="77">
        <f t="shared" si="28"/>
        <v>512656.88</v>
      </c>
      <c r="G74" s="28" t="str">
        <f t="shared" si="29"/>
        <v>512656,88 = 512656,88</v>
      </c>
      <c r="H74" s="80"/>
      <c r="I74" s="81">
        <f>C74</f>
        <v>512656.88</v>
      </c>
      <c r="J74" s="28" t="str">
        <f t="shared" si="31"/>
        <v>512656,88 = 512656,88</v>
      </c>
      <c r="K74" s="80"/>
      <c r="L74" s="81">
        <f t="shared" si="32"/>
        <v>512656.88</v>
      </c>
      <c r="M74" s="28" t="str">
        <f t="shared" si="33"/>
        <v>512656,88 = 512656,88</v>
      </c>
      <c r="N74" s="80"/>
      <c r="O74" s="81">
        <f t="shared" si="34"/>
        <v>512656.88</v>
      </c>
      <c r="P74" s="28" t="str">
        <f t="shared" si="35"/>
        <v>512656,88 = 512656,88</v>
      </c>
    </row>
    <row r="75" spans="1:35" ht="33.75" customHeight="1" thickBot="1" x14ac:dyDescent="0.35">
      <c r="A75" s="125" t="s">
        <v>33</v>
      </c>
      <c r="B75" s="126"/>
      <c r="C75" s="126"/>
      <c r="D75" s="126"/>
      <c r="E75" s="126"/>
      <c r="F75" s="126"/>
      <c r="G75" s="127"/>
      <c r="H75" s="1"/>
      <c r="I75" s="1"/>
      <c r="K75" s="1"/>
      <c r="L75" s="1"/>
      <c r="N75" s="1"/>
      <c r="O75" s="1"/>
    </row>
    <row r="76" spans="1:35" ht="45.75" customHeight="1" x14ac:dyDescent="0.3">
      <c r="A76" s="128" t="s">
        <v>41</v>
      </c>
      <c r="B76" s="129"/>
      <c r="C76" s="129"/>
      <c r="D76" s="129"/>
      <c r="E76" s="129"/>
      <c r="F76" s="129"/>
      <c r="G76" s="130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</row>
    <row r="77" spans="1:35" ht="20.25" customHeight="1" x14ac:dyDescent="0.3">
      <c r="A77" s="131">
        <v>1924.34</v>
      </c>
      <c r="B77" s="132"/>
      <c r="C77" s="132"/>
      <c r="D77" s="132"/>
      <c r="E77" s="132"/>
      <c r="F77" s="132"/>
      <c r="G77" s="133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</row>
    <row r="78" spans="1:35" ht="20.25" customHeight="1" x14ac:dyDescent="0.3">
      <c r="A78" s="106" t="s">
        <v>42</v>
      </c>
      <c r="B78" s="107"/>
      <c r="C78" s="107"/>
      <c r="D78" s="107"/>
      <c r="E78" s="107"/>
      <c r="F78" s="107"/>
      <c r="G78" s="108"/>
      <c r="H78" s="82"/>
      <c r="I78" s="82"/>
      <c r="J78" s="82"/>
      <c r="K78" s="82"/>
      <c r="L78" s="82"/>
      <c r="M78" s="82"/>
      <c r="N78" s="82"/>
      <c r="O78" s="82"/>
      <c r="P78" s="82"/>
      <c r="Q78" s="82"/>
      <c r="R78" s="82"/>
      <c r="S78" s="82"/>
      <c r="T78" s="82"/>
      <c r="U78" s="82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</row>
    <row r="79" spans="1:35" ht="20.25" customHeight="1" x14ac:dyDescent="0.3">
      <c r="A79" s="134">
        <v>1032.02</v>
      </c>
      <c r="B79" s="135"/>
      <c r="C79" s="135"/>
      <c r="D79" s="135"/>
      <c r="E79" s="135"/>
      <c r="F79" s="135"/>
      <c r="G79" s="136"/>
      <c r="H79" s="82"/>
      <c r="I79" s="82"/>
      <c r="J79" s="82"/>
      <c r="K79" s="82"/>
      <c r="L79" s="82"/>
      <c r="M79" s="82"/>
      <c r="N79" s="82"/>
      <c r="O79" s="82"/>
      <c r="P79" s="82"/>
      <c r="Q79" s="82"/>
      <c r="R79" s="82"/>
      <c r="S79" s="82"/>
      <c r="T79" s="82"/>
      <c r="U79" s="82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</row>
    <row r="80" spans="1:35" ht="20.25" customHeight="1" x14ac:dyDescent="0.3">
      <c r="A80" s="106" t="s">
        <v>43</v>
      </c>
      <c r="B80" s="107"/>
      <c r="C80" s="107"/>
      <c r="D80" s="107"/>
      <c r="E80" s="107"/>
      <c r="F80" s="107"/>
      <c r="G80" s="108"/>
      <c r="H80" s="82"/>
      <c r="I80" s="82"/>
      <c r="J80" s="82"/>
      <c r="K80" s="82"/>
      <c r="L80" s="82"/>
      <c r="M80" s="82"/>
      <c r="N80" s="82"/>
      <c r="O80" s="82"/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</row>
    <row r="81" spans="1:35" ht="20.25" customHeight="1" x14ac:dyDescent="0.3">
      <c r="A81" s="134">
        <v>557699.73</v>
      </c>
      <c r="B81" s="135"/>
      <c r="C81" s="135"/>
      <c r="D81" s="135"/>
      <c r="E81" s="135"/>
      <c r="F81" s="135"/>
      <c r="G81" s="136"/>
      <c r="H81" s="82"/>
      <c r="I81" s="83"/>
      <c r="J81" s="82"/>
      <c r="K81" s="82"/>
      <c r="L81" s="82"/>
      <c r="M81" s="82"/>
      <c r="N81" s="82"/>
      <c r="O81" s="82"/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</row>
    <row r="82" spans="1:35" ht="62.25" customHeight="1" x14ac:dyDescent="0.3">
      <c r="A82" s="137" t="s">
        <v>34</v>
      </c>
      <c r="B82" s="138"/>
      <c r="C82" s="138"/>
      <c r="D82" s="138"/>
      <c r="E82" s="138"/>
      <c r="F82" s="138"/>
      <c r="G82" s="139"/>
      <c r="H82" s="1"/>
      <c r="I82" s="1"/>
      <c r="K82" s="1"/>
      <c r="L82" s="1"/>
      <c r="N82" s="1"/>
      <c r="O82" s="1"/>
    </row>
    <row r="83" spans="1:35" ht="22.5" customHeight="1" x14ac:dyDescent="0.3">
      <c r="A83" s="137" t="s">
        <v>35</v>
      </c>
      <c r="B83" s="138"/>
      <c r="C83" s="138"/>
      <c r="D83" s="138"/>
      <c r="E83" s="138"/>
      <c r="F83" s="138"/>
      <c r="G83" s="139"/>
      <c r="H83" s="1"/>
      <c r="I83" s="1"/>
      <c r="K83" s="1"/>
      <c r="L83" s="1"/>
      <c r="N83" s="1"/>
      <c r="O83" s="1"/>
    </row>
    <row r="84" spans="1:35" ht="24" customHeight="1" x14ac:dyDescent="0.3">
      <c r="A84" s="141" t="s">
        <v>21</v>
      </c>
      <c r="B84" s="142"/>
      <c r="C84" s="142"/>
      <c r="D84" s="84" t="s">
        <v>10</v>
      </c>
      <c r="E84" s="69">
        <v>1009.7</v>
      </c>
      <c r="F84" s="142"/>
      <c r="G84" s="143"/>
      <c r="H84" s="85"/>
      <c r="I84" s="140"/>
      <c r="J84" s="140"/>
      <c r="K84" s="85"/>
      <c r="L84" s="140"/>
      <c r="M84" s="140"/>
      <c r="N84" s="85"/>
      <c r="O84" s="140"/>
      <c r="P84" s="140"/>
    </row>
    <row r="85" spans="1:35" ht="24" customHeight="1" x14ac:dyDescent="0.3">
      <c r="A85" s="141" t="s">
        <v>22</v>
      </c>
      <c r="B85" s="142"/>
      <c r="C85" s="142"/>
      <c r="D85" s="84" t="s">
        <v>10</v>
      </c>
      <c r="E85" s="69">
        <v>2025.12</v>
      </c>
      <c r="F85" s="142"/>
      <c r="G85" s="143"/>
      <c r="H85" s="85"/>
      <c r="I85" s="140"/>
      <c r="J85" s="140"/>
      <c r="K85" s="85"/>
      <c r="L85" s="140"/>
      <c r="M85" s="140"/>
      <c r="N85" s="85"/>
      <c r="O85" s="140"/>
      <c r="P85" s="140"/>
    </row>
    <row r="86" spans="1:35" ht="24" customHeight="1" x14ac:dyDescent="0.3">
      <c r="A86" s="141" t="s">
        <v>23</v>
      </c>
      <c r="B86" s="142"/>
      <c r="C86" s="142"/>
      <c r="D86" s="84" t="s">
        <v>10</v>
      </c>
      <c r="E86" s="69">
        <v>4785.38</v>
      </c>
      <c r="F86" s="142"/>
      <c r="G86" s="143"/>
      <c r="H86" s="85"/>
      <c r="I86" s="140"/>
      <c r="J86" s="140"/>
      <c r="K86" s="85"/>
      <c r="L86" s="140"/>
      <c r="M86" s="140"/>
      <c r="N86" s="85"/>
      <c r="O86" s="140"/>
      <c r="P86" s="140"/>
    </row>
    <row r="87" spans="1:35" ht="24" customHeight="1" x14ac:dyDescent="0.3">
      <c r="A87" s="137" t="s">
        <v>36</v>
      </c>
      <c r="B87" s="138"/>
      <c r="C87" s="138"/>
      <c r="D87" s="138"/>
      <c r="E87" s="138"/>
      <c r="F87" s="138"/>
      <c r="G87" s="139"/>
      <c r="H87" s="86"/>
      <c r="I87" s="86"/>
      <c r="J87" s="86"/>
      <c r="K87" s="86"/>
      <c r="L87" s="86"/>
      <c r="M87" s="86"/>
      <c r="N87" s="86"/>
      <c r="O87" s="86"/>
      <c r="P87" s="86"/>
    </row>
    <row r="88" spans="1:35" ht="24" customHeight="1" x14ac:dyDescent="0.3">
      <c r="A88" s="141" t="s">
        <v>21</v>
      </c>
      <c r="B88" s="142"/>
      <c r="C88" s="142"/>
      <c r="D88" s="84" t="s">
        <v>10</v>
      </c>
      <c r="E88" s="69">
        <v>1009.7</v>
      </c>
      <c r="F88" s="142"/>
      <c r="G88" s="143"/>
      <c r="H88" s="85"/>
      <c r="I88" s="140"/>
      <c r="J88" s="140"/>
      <c r="K88" s="85"/>
      <c r="L88" s="140"/>
      <c r="M88" s="140"/>
      <c r="N88" s="85"/>
      <c r="O88" s="140"/>
      <c r="P88" s="140"/>
    </row>
    <row r="89" spans="1:35" ht="24" customHeight="1" thickBot="1" x14ac:dyDescent="0.35">
      <c r="A89" s="144" t="s">
        <v>25</v>
      </c>
      <c r="B89" s="145"/>
      <c r="C89" s="145"/>
      <c r="D89" s="87" t="s">
        <v>10</v>
      </c>
      <c r="E89" s="69">
        <v>3212.8</v>
      </c>
      <c r="F89" s="145"/>
      <c r="G89" s="146"/>
      <c r="H89" s="85"/>
      <c r="I89" s="140"/>
      <c r="J89" s="140"/>
      <c r="K89" s="85"/>
      <c r="L89" s="140"/>
      <c r="M89" s="140"/>
      <c r="N89" s="85"/>
      <c r="O89" s="140"/>
      <c r="P89" s="140"/>
    </row>
    <row r="90" spans="1:35" ht="18.75" customHeight="1" x14ac:dyDescent="0.3">
      <c r="A90" s="147" t="s">
        <v>37</v>
      </c>
      <c r="B90" s="147"/>
      <c r="C90" s="147"/>
      <c r="D90" s="147"/>
      <c r="E90" s="147"/>
      <c r="F90" s="88"/>
      <c r="G90" s="88"/>
      <c r="H90" s="89"/>
      <c r="I90" s="88"/>
      <c r="J90" s="88"/>
      <c r="K90" s="89"/>
      <c r="L90" s="88"/>
      <c r="M90" s="88"/>
      <c r="N90" s="89"/>
      <c r="O90" s="88"/>
      <c r="P90" s="88"/>
    </row>
    <row r="91" spans="1:35" ht="18.75" customHeight="1" x14ac:dyDescent="0.3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</row>
    <row r="92" spans="1:35" ht="18.75" customHeight="1" x14ac:dyDescent="0.3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</row>
  </sheetData>
  <mergeCells count="53">
    <mergeCell ref="A90:E90"/>
    <mergeCell ref="A88:C88"/>
    <mergeCell ref="F88:G88"/>
    <mergeCell ref="I88:J88"/>
    <mergeCell ref="L88:M88"/>
    <mergeCell ref="O88:P88"/>
    <mergeCell ref="A89:C89"/>
    <mergeCell ref="F89:G89"/>
    <mergeCell ref="I89:J89"/>
    <mergeCell ref="L89:M89"/>
    <mergeCell ref="O89:P89"/>
    <mergeCell ref="A87:G87"/>
    <mergeCell ref="I84:J84"/>
    <mergeCell ref="L84:M84"/>
    <mergeCell ref="O84:P84"/>
    <mergeCell ref="A85:C85"/>
    <mergeCell ref="F85:G85"/>
    <mergeCell ref="I85:J85"/>
    <mergeCell ref="L85:M85"/>
    <mergeCell ref="O85:P85"/>
    <mergeCell ref="A84:C84"/>
    <mergeCell ref="F84:G84"/>
    <mergeCell ref="A86:C86"/>
    <mergeCell ref="F86:G86"/>
    <mergeCell ref="I86:J86"/>
    <mergeCell ref="L86:M86"/>
    <mergeCell ref="O86:P86"/>
    <mergeCell ref="A79:G79"/>
    <mergeCell ref="A80:G80"/>
    <mergeCell ref="A81:G81"/>
    <mergeCell ref="A82:G82"/>
    <mergeCell ref="A83:G83"/>
    <mergeCell ref="A78:G78"/>
    <mergeCell ref="A9:P9"/>
    <mergeCell ref="A14:P14"/>
    <mergeCell ref="A15:P15"/>
    <mergeCell ref="A20:P20"/>
    <mergeCell ref="A25:P25"/>
    <mergeCell ref="A26:P26"/>
    <mergeCell ref="A54:P54"/>
    <mergeCell ref="A61:P61"/>
    <mergeCell ref="A75:G75"/>
    <mergeCell ref="A76:G76"/>
    <mergeCell ref="A77:G77"/>
    <mergeCell ref="A1:P1"/>
    <mergeCell ref="A6:A7"/>
    <mergeCell ref="B6:B7"/>
    <mergeCell ref="C6:C7"/>
    <mergeCell ref="D6:D7"/>
    <mergeCell ref="E6:G6"/>
    <mergeCell ref="H6:J6"/>
    <mergeCell ref="K6:M6"/>
    <mergeCell ref="N6:P6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Яфасова Анастасия Шамильевна</dc:creator>
  <cp:lastModifiedBy>Ридель Екатерина Игоревна</cp:lastModifiedBy>
  <cp:lastPrinted>2016-01-20T07:16:53Z</cp:lastPrinted>
  <dcterms:created xsi:type="dcterms:W3CDTF">2016-01-20T06:49:22Z</dcterms:created>
  <dcterms:modified xsi:type="dcterms:W3CDTF">2016-01-20T07:17:51Z</dcterms:modified>
</cp:coreProperties>
</file>